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13_ncr:1_{72C8A876-935D-44CA-94EC-C0AB8F57E4DD}" xr6:coauthVersionLast="47" xr6:coauthVersionMax="47" xr10:uidLastSave="{00000000-0000-0000-0000-000000000000}"/>
  <bookViews>
    <workbookView xWindow="-120" yWindow="-120" windowWidth="20730" windowHeight="111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C98" i="60" s="1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63" i="62" s="1"/>
  <c r="C48" i="62" s="1"/>
  <c r="C126" i="62" s="1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D63" i="62" l="1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s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<sst xmlns="http://schemas.openxmlformats.org/spreadsheetml/2006/main" count="951" uniqueCount="674">
  <si>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</si>
  <si>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</si>
  <si>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</si>
  <si>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</si>
  <si>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</si>
  <si>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</si>
  <si>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</si>
  <si>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</si>
  <si>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</si>
  <si>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</si>
  <si>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</si>
  <si>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</si>
  <si>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</si>
  <si>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</si>
  <si>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</si>
  <si>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</si>
  <si>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</si>
  <si>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</si>
  <si>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</si>
  <si>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</si>
  <si>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</si>
  <si>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</si>
  <si>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</si>
  <si>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</si>
  <si>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</si>
  <si>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</si>
  <si>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</si>
  <si>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</si>
  <si>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</si>
  <si>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</si>
  <si>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</si>
  <si>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</si>
  <si>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</si>
  <si>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</si>
  <si>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</si>
  <si>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</si>
  <si>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</si>
  <si>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</si>
  <si>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</si>
  <si>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</si>
  <si>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</si>
  <si>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</si>
  <si>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</si>
  <si>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</si>
  <si>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</si>
  <si>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</si>
  <si>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</si>
  <si>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</si>
  <si>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</si>
  <si>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</si>
  <si>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</si>
  <si>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</si>
  <si>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</si>
  <si>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</si>
  <si>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</si>
  <si>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</si>
  <si>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</si>
  <si>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</si>
  <si>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</si>
  <si>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</si>
  <si>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</si>
  <si>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</si>
  <si>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</si>
  <si>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</si>
  <si>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</si>
  <si>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</si>
  <si>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</si>
  <si>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</si>
  <si>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</si>
  <si>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</si>
  <si>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</si>
  <si>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</si>
  <si>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</si>
  <si>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</si>
  <si>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</si>
  <si>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</si>
  <si>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</si>
  <si>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</si>
  <si>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</si>
  <si>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</si>
  <si>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</si>
  <si>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</si>
  <si>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</si>
  <si>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</si>
  <si>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</si>
  <si>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</si>
  <si>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</si>
  <si>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</si>
  <si>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</si>
  <si>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</si>
  <si>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</si>
  <si>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</si>
  <si>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</si>
  <si>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</si>
  <si>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</si>
  <si>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</si>
  <si>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</si>
  <si>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</si>
  <si>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</si>
  <si>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</si>
  <si>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</si>
  <si>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</si>
  <si>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</si>
  <si>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</si>
  <si>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</si>
  <si>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</si>
  <si>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</si>
  <si>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</si>
  <si>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</si>
  <si>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</si>
  <si>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</si>
  <si>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</si>
  <si>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</si>
  <si>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</si>
  <si>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</si>
  <si>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</si>
  <si>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</si>
  <si>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</si>
  <si>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</si>
  <si>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</si>
  <si>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</si>
  <si>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</si>
  <si>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</si>
  <si>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</si>
  <si>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</si>
  <si>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</si>
  <si>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</si>
  <si>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</si>
  <si>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</si>
  <si>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</si>
  <si>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</si>
  <si>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</si>
  <si>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</si>
  <si>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</si>
  <si>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</si>
  <si>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</si>
  <si>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</si>
  <si>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</si>
  <si>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</si>
  <si>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</si>
  <si>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</si>
  <si>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</si>
  <si>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</si>
  <si>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</si>
  <si>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</si>
  <si>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</si>
  <si>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</si>
  <si>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</si>
  <si>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</si>
  <si>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</si>
  <si>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</si>
  <si>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</si>
  <si>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</si>
  <si>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</si>
  <si>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</si>
  <si>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</si>
  <si>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</si>
  <si>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</si>
  <si>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</si>
  <si>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</si>
  <si>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</si>
  <si>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</si>
  <si>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</si>
  <si>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</si>
  <si>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</si>
  <si>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</si>
  <si>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</si>
  <si>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</si>
  <si>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</si>
  <si>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</si>
  <si>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</si>
  <si>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</si>
  <si>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</si>
  <si>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</si>
  <si>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</si>
  <si>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</si>
  <si>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</si>
  <si>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</si>
  <si>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</si>
  <si>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</si>
  <si>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</si>
  <si>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</si>
  <si>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</si>
  <si>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</si>
  <si>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</si>
  <si>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</si>
  <si>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</si>
  <si>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</si>
  <si>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</si>
  <si>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</si>
  <si>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</si>
  <si>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</si>
  <si>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</si>
  <si>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</si>
  <si>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</si>
  <si>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</si>
  <si>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</si>
  <si>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</si>
  <si>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</si>
  <si>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</si>
  <si>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</si>
  <si>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</si>
  <si>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</si>
  <si>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</si>
  <si>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</si>
  <si>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</si>
  <si>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</si>
  <si>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</si>
  <si>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</si>
  <si>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</si>
  <si>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</si>
  <si>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</si>
  <si>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</si>
  <si>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</si>
  <si>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</si>
  <si>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</si>
  <si>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</si>
  <si>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</si>
  <si>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</si>
  <si>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</si>
  <si>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</si>
  <si>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</si>
  <si>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</si>
  <si>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</si>
  <si>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</si>
  <si>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</si>
  <si>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</si>
  <si>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</si>
  <si>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</si>
  <si>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</si>
  <si>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</si>
  <si>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</si>
  <si>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</si>
  <si>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</si>
  <si>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</si>
  <si>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</si>
  <si>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</si>
  <si>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</si>
  <si>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</si>
  <si>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</si>
  <si>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</si>
  <si>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</si>
  <si>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</si>
  <si>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</si>
  <si>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</si>
  <si>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</si>
  <si>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</si>
  <si>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</si>
  <si>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</si>
  <si>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</si>
  <si>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</si>
  <si>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</si>
  <si>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</si>
  <si>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</si>
  <si>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</si>
  <si>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</si>
  <si>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</si>
  <si>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</si>
  <si>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</si>
  <si>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</si>
  <si>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</si>
  <si>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</si>
  <si>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</si>
  <si>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</si>
  <si>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</si>
  <si>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</si>
  <si>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</si>
  <si>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</si>
  <si>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</si>
  <si>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</si>
  <si>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</si>
  <si>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</si>
  <si>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</si>
  <si>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</si>
  <si>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</si>
  <si>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</si>
  <si>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</si>
  <si>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</si>
  <si>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</si>
  <si>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</si>
  <si>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</si>
  <si>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</si>
  <si>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</si>
  <si>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</si>
  <si>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</si>
  <si>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</si>
  <si>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</si>
  <si>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</si>
  <si>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</si>
  <si>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</si>
  <si>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</si>
  <si>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</si>
  <si>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</si>
  <si>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</si>
  <si>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</si>
  <si>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</si>
  <si>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</si>
  <si>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</si>
  <si>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</si>
  <si>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</si>
  <si>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</si>
  <si>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</si>
  <si>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</si>
  <si>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</si>
  <si>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</si>
  <si>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</si>
  <si>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</si>
  <si>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</si>
  <si>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</si>
  <si>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</si>
  <si>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</si>
  <si>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</si>
  <si>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</si>
  <si>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</si>
  <si>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</si>
  <si>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</si>
  <si>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</si>
  <si>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</si>
  <si>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</si>
  <si>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</si>
  <si>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</si>
  <si>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</si>
  <si>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</si>
  <si>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</si>
  <si>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</si>
  <si>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</si>
  <si>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</si>
  <si>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</si>
  <si>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</si>
  <si>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</si>
  <si>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</si>
  <si>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</si>
  <si>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</si>
  <si>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</si>
  <si>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</si>
  <si>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</si>
  <si>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</si>
  <si>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</si>
  <si>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</si>
  <si>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</si>
  <si>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</si>
  <si>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</si>
  <si>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</si>
  <si>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</si>
  <si>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</si>
  <si>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</si>
  <si>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</si>
  <si>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</si>
  <si>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</si>
  <si>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</si>
  <si>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</si>
  <si>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</si>
  <si>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</si>
  <si>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</si>
  <si>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</si>
  <si>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</si>
  <si>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</si>
  <si>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</si>
  <si>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</si>
  <si>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</si>
  <si>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</si>
  <si>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</si>
  <si>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</si>
  <si>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</si>
  <si>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</si>
  <si>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</si>
  <si>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</si>
  <si>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</si>
  <si>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</si>
  <si>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</si>
  <si>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</si>
  <si>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</si>
  <si>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</si>
  <si>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</si>
  <si>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</si>
  <si>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</si>
  <si>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</si>
  <si>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</si>
  <si>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</si>
  <si>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</si>
  <si>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</si>
  <si>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</si>
  <si>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</si>
  <si>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</si>
  <si>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</si>
  <si>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</si>
  <si>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</si>
  <si>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</si>
  <si>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</si>
  <si>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</si>
  <si>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</si>
  <si>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</si>
  <si>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</si>
  <si>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</si>
  <si>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</si>
  <si>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</si>
  <si>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</si>
  <si>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</si>
  <si>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</si>
  <si>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</si>
  <si>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</si>
  <si>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</si>
  <si>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</si>
  <si>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</si>
  <si>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</si>
  <si>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</si>
  <si>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</si>
  <si>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</si>
  <si>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</si>
  <si>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</si>
  <si>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</si>
  <si>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</si>
  <si>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</si>
  <si>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</si>
  <si>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</si>
  <si>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</si>
  <si>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</si>
  <si>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</si>
  <si>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</si>
  <si>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</si>
  <si>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</si>
  <si>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</si>
  <si>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</si>
  <si>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</si>
  <si>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</si>
  <si>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</si>
  <si>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</si>
  <si>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</si>
  <si>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</si>
  <si>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</si>
  <si>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</si>
  <si>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</si>
  <si>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</si>
  <si>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</si>
  <si>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</si>
  <si>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</si>
  <si>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</si>
  <si>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</si>
  <si>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</si>
  <si>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</si>
  <si>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</si>
  <si>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</si>
  <si>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</si>
  <si>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</si>
  <si>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</si>
  <si>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</si>
  <si>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</si>
  <si>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</si>
  <si>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</si>
  <si>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</si>
  <si>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</si>
  <si>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</si>
  <si>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</si>
  <si>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</si>
  <si>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</si>
  <si>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</si>
  <si>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</si>
  <si>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</si>
  <si>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</si>
  <si>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</si>
  <si>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</si>
  <si>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</si>
  <si>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</si>
  <si>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</si>
  <si>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</si>
  <si>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</si>
  <si>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</si>
  <si>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</si>
  <si>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</si>
  <si>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</si>
  <si>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</si>
  <si>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</si>
  <si>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</si>
  <si>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</si>
  <si>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</si>
  <si>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</si>
  <si>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</si>
  <si>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</si>
  <si>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</si>
  <si>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</si>
  <si>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</si>
  <si>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</si>
  <si>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</si>
  <si>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</si>
  <si>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</si>
  <si>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</si>
  <si>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</si>
  <si>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</si>
  <si>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</si>
  <si>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</si>
  <si>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</si>
  <si>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</si>
  <si>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</si>
  <si>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</si>
  <si>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</si>
  <si>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</si>
  <si>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</si>
  <si>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</si>
  <si>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</si>
  <si>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</si>
  <si>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</si>
  <si>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</si>
  <si>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</si>
  <si>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</si>
  <si>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</si>
  <si>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</si>
  <si>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</si>
  <si>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</si>
  <si>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</si>
  <si>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</si>
  <si>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</si>
  <si>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</si>
  <si>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</si>
  <si>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</si>
  <si>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</si>
  <si>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</si>
  <si>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</si>
  <si>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</si>
  <si>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</si>
  <si>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</si>
  <si>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</si>
  <si>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</si>
  <si>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</si>
  <si>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</si>
  <si>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</si>
  <si>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</si>
  <si>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</si>
  <si>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</si>
  <si>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</si>
  <si>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</si>
  <si>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</si>
  <si>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</si>
  <si>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</si>
  <si>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</si>
  <si>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</si>
  <si>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</si>
  <si>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</si>
  <si>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</si>
  <si>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</si>
  <si>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</si>
  <si>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</si>
  <si>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</si>
  <si>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</si>
  <si>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</si>
  <si>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</si>
  <si>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</si>
  <si>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</si>
  <si>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</si>
  <si>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</si>
  <si>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</si>
  <si>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</si>
  <si>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</si>
  <si>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</si>
  <si>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</si>
  <si>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</si>
  <si>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</si>
  <si>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</si>
  <si>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</si>
  <si>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</si>
  <si>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</si>
  <si>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</si>
  <si>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</si>
  <si>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</si>
  <si>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</si>
  <si>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</si>
  <si>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</si>
  <si>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</si>
  <si>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</si>
  <si>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</si>
  <si>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</si>
  <si>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</si>
  <si>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</si>
  <si>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</si>
  <si>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</si>
  <si>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</si>
  <si>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</si>
  <si>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</si>
  <si>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</si>
  <si>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</si>
  <si>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</si>
  <si>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</si>
  <si>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</si>
  <si>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</si>
  <si>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</si>
  <si>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</si>
  <si>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</si>
  <si>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</si>
  <si>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</si>
  <si>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</si>
  <si>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</si>
  <si>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</si>
  <si>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</si>
  <si>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</si>
  <si>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</si>
  <si>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</si>
  <si>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</si>
  <si>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</si>
  <si>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</si>
  <si>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</si>
  <si>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</si>
  <si>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</si>
  <si>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</si>
  <si>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</si>
  <si>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</si>
  <si>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</si>
  <si>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</si>
  <si>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</si>
  <si>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</si>
  <si>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</si>
  <si>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</si>
  <si>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</si>
  <si>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</si>
  <si>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</si>
  <si>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</si>
  <si>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</si>
  <si>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</si>
  <si>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</si>
  <si>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</si>
  <si>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</si>
  <si>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</si>
  <si>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</si>
  <si>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</si>
  <si>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</si>
  <si>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</si>
  <si>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</si>
  <si>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</si>
  <si>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</si>
  <si>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</si>
  <si>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</si>
  <si>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</si>
  <si>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</si>
  <si>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</si>
  <si>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</si>
  <si>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</si>
  <si>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</si>
  <si>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</si>
  <si>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</si>
  <si>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</si>
  <si>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</si>
  <si>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</si>
  <si>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</si>
  <si>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</si>
  <si>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</si>
  <si>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</si>
  <si>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</si>
  <si>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</si>
  <si>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</si>
  <si>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</si>
  <si>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</si>
  <si>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</si>
  <si>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</si>
  <si>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</si>
  <si>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</si>
  <si>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</si>
  <si>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</si>
  <si>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</si>
  <si>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</si>
  <si>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</si>
  <si>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</si>
  <si>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</si>
  <si>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</si>
  <si>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</si>
  <si>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</si>
  <si>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</si>
  <si>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</si>
  <si>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</si>
  <si>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</si>
  <si>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</si>
  <si>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</si>
  <si>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</si>
  <si>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</si>
  <si>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</si>
  <si>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Romita, Gto.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</si>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</sst>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392610</xdr:colOff>
      <xdr:row>3</xdr:row>
      <xdr:rowOff>171989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6203F-E9BE-4228-AED8-C526DD199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0"/>
          <a:ext cx="1307010" cy="829214"/>
        </a:xfrm>
        <a:prstGeom prst="rect">
          <a:avLst/>
        </a:prstGeom>
      </xdr:spPr>
    </xdr:pic>
    <xdr:clientData/>
  </xdr:twoCellAnchor>
  <xdr:twoCellAnchor editAs="oneCell">
    <xdr:from>
      <xdr:col>1</xdr:col>
      <xdr:colOff>4400550</xdr:colOff>
      <xdr:row>0</xdr:row>
      <xdr:rowOff>0</xdr:rowOff>
    </xdr:from>
    <xdr:to>
      <xdr:col>3</xdr:col>
      <xdr:colOff>89436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7DAE17-0379-4BAA-9C39-E1A3B8568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1625" y="0"/>
          <a:ext cx="1146711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5</xdr:col>
      <xdr:colOff>169832</xdr:colOff>
      <xdr:row>50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1FFE86-AB90-4F63-B99E-7197850A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7525"/>
          <a:ext cx="832323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368420</xdr:colOff>
      <xdr:row>0</xdr:row>
      <xdr:rowOff>62901</xdr:rowOff>
    </xdr:from>
    <xdr:to>
      <xdr:col>1</xdr:col>
      <xdr:colOff>694355</xdr:colOff>
      <xdr:row>2</xdr:row>
      <xdr:rowOff>206315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D75451-1BD5-413B-8E72-4799B7CA9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420" y="62901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8986</xdr:colOff>
      <xdr:row>0</xdr:row>
      <xdr:rowOff>0</xdr:rowOff>
    </xdr:from>
    <xdr:to>
      <xdr:col>5</xdr:col>
      <xdr:colOff>990061</xdr:colOff>
      <xdr:row>3</xdr:row>
      <xdr:rowOff>5571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9481" y="0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53915</xdr:colOff>
      <xdr:row>153</xdr:row>
      <xdr:rowOff>134788</xdr:rowOff>
    </xdr:from>
    <xdr:to>
      <xdr:col>5</xdr:col>
      <xdr:colOff>1201228</xdr:colOff>
      <xdr:row>159</xdr:row>
      <xdr:rowOff>29115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5" y="20649481"/>
          <a:ext cx="10357808" cy="756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562263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D79CC-AB1C-49AB-BF14-29B7D290F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981075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9E1840-2FAF-4FC9-886E-7EF71B32E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0775" y="9525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9525</xdr:rowOff>
    </xdr:from>
    <xdr:to>
      <xdr:col>6</xdr:col>
      <xdr:colOff>337508</xdr:colOff>
      <xdr:row>230</xdr:row>
      <xdr:rowOff>52118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E3EDB9-84B7-429E-A699-0524DCE63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6097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381288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36FC53-1393-4E44-B756-2ED0B2F1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790575</xdr:colOff>
      <xdr:row>0</xdr:row>
      <xdr:rowOff>0</xdr:rowOff>
    </xdr:from>
    <xdr:to>
      <xdr:col>3</xdr:col>
      <xdr:colOff>247650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A10CE8-1638-42D6-B1D4-6F60C9F4B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0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38100</xdr:rowOff>
    </xdr:from>
    <xdr:to>
      <xdr:col>9</xdr:col>
      <xdr:colOff>289883</xdr:colOff>
      <xdr:row>36</xdr:row>
      <xdr:rowOff>80693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B050B-9A91-4BF7-95DE-14DF73700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297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467013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43613E-C89C-4B6F-ABB0-1173BB24F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3</xdr:col>
      <xdr:colOff>228600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34616D-E27E-4E8A-8661-9DCBF0487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2550" y="0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95250</xdr:rowOff>
    </xdr:from>
    <xdr:to>
      <xdr:col>8</xdr:col>
      <xdr:colOff>242258</xdr:colOff>
      <xdr:row>136</xdr:row>
      <xdr:rowOff>137843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4D9386-EC37-4C1E-901F-358A6D84E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9762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914688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F5B824-474A-44B0-812D-D012993F8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0</xdr:row>
      <xdr:rowOff>9525</xdr:rowOff>
    </xdr:from>
    <xdr:to>
      <xdr:col>2</xdr:col>
      <xdr:colOff>1123950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11CAF5-E31B-4E9D-8A81-7CB4EDC76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9525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24</xdr:row>
      <xdr:rowOff>0</xdr:rowOff>
    </xdr:from>
    <xdr:to>
      <xdr:col>3</xdr:col>
      <xdr:colOff>704850</xdr:colOff>
      <xdr:row>29</xdr:row>
      <xdr:rowOff>42593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B852F1-BDCA-4023-939D-82C6FD9B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771900"/>
          <a:ext cx="6143625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1</xdr:col>
      <xdr:colOff>609600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5507E9-BAB0-40CF-BF96-6866F6A31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04775"/>
          <a:ext cx="828675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0</xdr:rowOff>
    </xdr:from>
    <xdr:to>
      <xdr:col>2</xdr:col>
      <xdr:colOff>1057275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2196B7-3862-4ACA-AFA3-52F3FBC65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1075" y="0"/>
          <a:ext cx="657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41</xdr:row>
      <xdr:rowOff>95250</xdr:rowOff>
    </xdr:from>
    <xdr:to>
      <xdr:col>4</xdr:col>
      <xdr:colOff>238125</xdr:colOff>
      <xdr:row>45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1390B0-A833-422D-BC85-DF53B3119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38875"/>
          <a:ext cx="6534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630735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47294F-BC79-450C-97DC-3B232E029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7150"/>
          <a:ext cx="992685" cy="619125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28575</xdr:rowOff>
    </xdr:from>
    <xdr:to>
      <xdr:col>6</xdr:col>
      <xdr:colOff>232311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D85C29-DC92-43EE-AA32-EA208E9D2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9800" y="28575"/>
          <a:ext cx="1251486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56</xdr:row>
      <xdr:rowOff>76200</xdr:rowOff>
    </xdr:from>
    <xdr:to>
      <xdr:col>4</xdr:col>
      <xdr:colOff>342900</xdr:colOff>
      <xdr:row>61</xdr:row>
      <xdr:rowOff>42593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831541-6333-4E45-A1F1-026B20C68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248650"/>
          <a:ext cx="8181975" cy="680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B54" sqref="B5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3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A25" sqref="A25:B25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179480752.66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0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179480752.66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topLeftCell="A25" workbookViewId="0">
      <selection activeCell="B47" sqref="B47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0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2620215.2599999998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455.9</v>
      </c>
    </row>
    <row r="11" spans="1:3" x14ac:dyDescent="0.2">
      <c r="A11" s="85">
        <v>2.4</v>
      </c>
      <c r="B11" s="72" t="s">
        <v>240</v>
      </c>
      <c r="C11" s="137">
        <v>0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0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2619759.36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63548.74</v>
      </c>
    </row>
    <row r="31" spans="1:3" x14ac:dyDescent="0.2">
      <c r="A31" s="85" t="s">
        <v>560</v>
      </c>
      <c r="B31" s="72" t="s">
        <v>441</v>
      </c>
      <c r="C31" s="137">
        <v>63548.74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-2556666.5199999996</v>
      </c>
    </row>
    <row r="40" spans="1:3" x14ac:dyDescent="0.2">
      <c r="B40" s="38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fitToHeight="1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B58" sqref="B58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193974128.09999999</v>
      </c>
      <c r="E40" s="34">
        <v>0</v>
      </c>
      <c r="F40" s="34">
        <f t="shared" si="0"/>
        <v>193974128.09999999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128539162.17</v>
      </c>
      <c r="E41" s="34">
        <v>-223457721.47</v>
      </c>
      <c r="F41" s="34">
        <f t="shared" si="0"/>
        <v>-94918559.299999997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29483593.370000001</v>
      </c>
      <c r="E42" s="34">
        <v>-2441779.17</v>
      </c>
      <c r="F42" s="34">
        <f t="shared" si="0"/>
        <v>27041814.200000003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126097383</v>
      </c>
      <c r="E43" s="34">
        <v>-126097383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-126097383</v>
      </c>
      <c r="F44" s="34">
        <f t="shared" si="0"/>
        <v>-126097383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-193974128.09999999</v>
      </c>
      <c r="F45" s="34">
        <f t="shared" si="0"/>
        <v>-193974128.09999999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280967255.22000003</v>
      </c>
      <c r="E46" s="34">
        <v>-147939022.08000001</v>
      </c>
      <c r="F46" s="34">
        <f t="shared" si="0"/>
        <v>133028233.14000002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59951312.920000002</v>
      </c>
      <c r="E47" s="34">
        <v>-86993127.120000005</v>
      </c>
      <c r="F47" s="34">
        <f t="shared" si="0"/>
        <v>-27041814.200000003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87987709.159999996</v>
      </c>
      <c r="E48" s="34">
        <v>-87987709.159999996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87987709.159999996</v>
      </c>
      <c r="E49" s="34">
        <v>-87633409.150000006</v>
      </c>
      <c r="F49" s="34">
        <f t="shared" si="0"/>
        <v>354300.00999999046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87633409.150000006</v>
      </c>
      <c r="E50" s="34">
        <v>-87633409.150000006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87633409.150000006</v>
      </c>
      <c r="E51" s="34">
        <v>0</v>
      </c>
      <c r="F51" s="34">
        <f t="shared" si="0"/>
        <v>87633409.150000006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10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topLeftCell="A142" zoomScale="106" zoomScaleNormal="106" workbookViewId="0">
      <selection activeCell="B167" sqref="B167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27559761.879999999</v>
      </c>
    </row>
    <row r="9" spans="1:8" x14ac:dyDescent="0.2">
      <c r="A9" s="22">
        <v>1115</v>
      </c>
      <c r="B9" s="20" t="s">
        <v>198</v>
      </c>
      <c r="C9" s="24">
        <v>12481568.119999999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48514.04</v>
      </c>
      <c r="D15" s="24">
        <v>25368.76</v>
      </c>
      <c r="E15" s="24">
        <v>66977.8</v>
      </c>
      <c r="F15" s="24">
        <v>46752.84</v>
      </c>
      <c r="G15" s="24">
        <v>42790.78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102077.95</v>
      </c>
      <c r="D20" s="24">
        <v>102077.95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34969693.619999997</v>
      </c>
      <c r="D23" s="24">
        <v>34969693.619999997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1754382.44</v>
      </c>
      <c r="D24" s="24">
        <v>1754382.44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4929095.18</v>
      </c>
      <c r="D27" s="24">
        <v>4929095.18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571715836.76999998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273509.8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563353940.36000001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8088386.6100000003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20213840.289999999</v>
      </c>
      <c r="D62" s="24">
        <f t="shared" ref="D62:E62" si="0">SUM(D63:D70)</f>
        <v>63548.74</v>
      </c>
      <c r="E62" s="24">
        <f t="shared" si="0"/>
        <v>-15467465.830000002</v>
      </c>
    </row>
    <row r="63" spans="1:9" x14ac:dyDescent="0.2">
      <c r="A63" s="22">
        <v>1241</v>
      </c>
      <c r="B63" s="20" t="s">
        <v>239</v>
      </c>
      <c r="C63" s="24">
        <v>4656786.4800000004</v>
      </c>
      <c r="D63" s="24">
        <v>0</v>
      </c>
      <c r="E63" s="24">
        <v>-2878253.58</v>
      </c>
    </row>
    <row r="64" spans="1:9" x14ac:dyDescent="0.2">
      <c r="A64" s="22">
        <v>1242</v>
      </c>
      <c r="B64" s="20" t="s">
        <v>240</v>
      </c>
      <c r="C64" s="24">
        <v>867045.51</v>
      </c>
      <c r="D64" s="24">
        <v>0</v>
      </c>
      <c r="E64" s="24">
        <v>-531004.32999999996</v>
      </c>
    </row>
    <row r="65" spans="1:9" x14ac:dyDescent="0.2">
      <c r="A65" s="22">
        <v>1243</v>
      </c>
      <c r="B65" s="20" t="s">
        <v>241</v>
      </c>
      <c r="C65" s="24">
        <v>211500.86</v>
      </c>
      <c r="D65" s="24">
        <v>0</v>
      </c>
      <c r="E65" s="24">
        <v>-110890.13</v>
      </c>
    </row>
    <row r="66" spans="1:9" x14ac:dyDescent="0.2">
      <c r="A66" s="22">
        <v>1244</v>
      </c>
      <c r="B66" s="20" t="s">
        <v>242</v>
      </c>
      <c r="C66" s="24">
        <v>6519794.8499999996</v>
      </c>
      <c r="D66" s="24">
        <v>4</v>
      </c>
      <c r="E66" s="24">
        <v>-5305545.63</v>
      </c>
    </row>
    <row r="67" spans="1:9" x14ac:dyDescent="0.2">
      <c r="A67" s="22">
        <v>1245</v>
      </c>
      <c r="B67" s="20" t="s">
        <v>243</v>
      </c>
      <c r="C67" s="24">
        <v>155312.26</v>
      </c>
      <c r="D67" s="24">
        <v>0</v>
      </c>
      <c r="E67" s="24">
        <v>-106242.96</v>
      </c>
    </row>
    <row r="68" spans="1:9" x14ac:dyDescent="0.2">
      <c r="A68" s="22">
        <v>1246</v>
      </c>
      <c r="B68" s="20" t="s">
        <v>244</v>
      </c>
      <c r="C68" s="24">
        <v>7764170.3300000001</v>
      </c>
      <c r="D68" s="24">
        <v>63544.74</v>
      </c>
      <c r="E68" s="24">
        <v>-6542129.2000000002</v>
      </c>
    </row>
    <row r="69" spans="1:9" x14ac:dyDescent="0.2">
      <c r="A69" s="22">
        <v>1247</v>
      </c>
      <c r="B69" s="20" t="s">
        <v>245</v>
      </c>
      <c r="C69" s="24">
        <v>21230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18000</v>
      </c>
      <c r="D70" s="24">
        <v>0</v>
      </c>
      <c r="E70" s="24">
        <v>6600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708356.03</v>
      </c>
      <c r="D74" s="24">
        <f>SUM(D75:D79)</f>
        <v>0</v>
      </c>
      <c r="E74" s="24">
        <f>SUM(E75:E79)</f>
        <v>170371.83000000002</v>
      </c>
    </row>
    <row r="75" spans="1:9" x14ac:dyDescent="0.2">
      <c r="A75" s="22">
        <v>1251</v>
      </c>
      <c r="B75" s="20" t="s">
        <v>249</v>
      </c>
      <c r="C75" s="24">
        <v>688719.91</v>
      </c>
      <c r="D75" s="24">
        <v>0</v>
      </c>
      <c r="E75" s="24">
        <v>160920.1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19636.12</v>
      </c>
      <c r="D78" s="24">
        <v>0</v>
      </c>
      <c r="E78" s="24">
        <v>9451.73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273087.21999999997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273087.21999999997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79600607.140000015</v>
      </c>
      <c r="D110" s="24">
        <f>SUM(D111:D119)</f>
        <v>79600607.140000015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17343190.760000002</v>
      </c>
      <c r="D111" s="24">
        <f>C111</f>
        <v>17343190.760000002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3202965.86</v>
      </c>
      <c r="D112" s="24">
        <f t="shared" ref="D112:D119" si="1">C112</f>
        <v>3202965.86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7845064.0099999998</v>
      </c>
      <c r="D113" s="24">
        <f t="shared" si="1"/>
        <v>7845064.0099999998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10043869.050000001</v>
      </c>
      <c r="D117" s="24">
        <f t="shared" si="1"/>
        <v>10043869.050000001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41165517.460000001</v>
      </c>
      <c r="D119" s="24">
        <f t="shared" si="1"/>
        <v>41165517.460000001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topLeftCell="A223" zoomScaleNormal="100" workbookViewId="0">
      <selection activeCell="B225" sqref="B22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19809727.189999998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12841643.719999999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11503553.189999999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1061431.17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276659.36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4347868.21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772154.69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3575713.52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455.9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455.9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2619759.36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94753.79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2763486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-276114.43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37634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73192642.270000011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73192642.270000011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72314866.730000004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877775.54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106796913.78999998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88027291.919999987</v>
      </c>
      <c r="D99" s="53">
        <f>C99/$C$98</f>
        <v>0.82424939819040444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58421991.969999999</v>
      </c>
      <c r="D100" s="53">
        <f t="shared" ref="D100:D163" si="0">C100/$C$98</f>
        <v>0.54703820453911278</v>
      </c>
      <c r="E100" s="49"/>
    </row>
    <row r="101" spans="1:5" x14ac:dyDescent="0.2">
      <c r="A101" s="51">
        <v>5111</v>
      </c>
      <c r="B101" s="49" t="s">
        <v>363</v>
      </c>
      <c r="C101" s="52">
        <v>31321070.43</v>
      </c>
      <c r="D101" s="53">
        <f t="shared" si="0"/>
        <v>0.29327692457094934</v>
      </c>
      <c r="E101" s="49"/>
    </row>
    <row r="102" spans="1:5" x14ac:dyDescent="0.2">
      <c r="A102" s="51">
        <v>5112</v>
      </c>
      <c r="B102" s="49" t="s">
        <v>364</v>
      </c>
      <c r="C102" s="52">
        <v>7358717.04</v>
      </c>
      <c r="D102" s="53">
        <f t="shared" si="0"/>
        <v>6.8903836064680743E-2</v>
      </c>
      <c r="E102" s="49"/>
    </row>
    <row r="103" spans="1:5" x14ac:dyDescent="0.2">
      <c r="A103" s="51">
        <v>5113</v>
      </c>
      <c r="B103" s="49" t="s">
        <v>365</v>
      </c>
      <c r="C103" s="52">
        <v>919344.75</v>
      </c>
      <c r="D103" s="53">
        <f t="shared" si="0"/>
        <v>8.6083456663153465E-3</v>
      </c>
      <c r="E103" s="49"/>
    </row>
    <row r="104" spans="1:5" x14ac:dyDescent="0.2">
      <c r="A104" s="51">
        <v>5114</v>
      </c>
      <c r="B104" s="49" t="s">
        <v>366</v>
      </c>
      <c r="C104" s="52">
        <v>3733001.82</v>
      </c>
      <c r="D104" s="53">
        <f t="shared" si="0"/>
        <v>3.495421063702632E-2</v>
      </c>
      <c r="E104" s="49"/>
    </row>
    <row r="105" spans="1:5" x14ac:dyDescent="0.2">
      <c r="A105" s="51">
        <v>5115</v>
      </c>
      <c r="B105" s="49" t="s">
        <v>367</v>
      </c>
      <c r="C105" s="52">
        <v>15089857.93</v>
      </c>
      <c r="D105" s="53">
        <f t="shared" si="0"/>
        <v>0.14129488760014106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7039769.6900000004</v>
      </c>
      <c r="D107" s="53">
        <f t="shared" si="0"/>
        <v>6.5917351355701592E-2</v>
      </c>
      <c r="E107" s="49"/>
    </row>
    <row r="108" spans="1:5" x14ac:dyDescent="0.2">
      <c r="A108" s="51">
        <v>5121</v>
      </c>
      <c r="B108" s="49" t="s">
        <v>370</v>
      </c>
      <c r="C108" s="52">
        <v>1111902.03</v>
      </c>
      <c r="D108" s="53">
        <f t="shared" si="0"/>
        <v>1.041136855496019E-2</v>
      </c>
      <c r="E108" s="49"/>
    </row>
    <row r="109" spans="1:5" x14ac:dyDescent="0.2">
      <c r="A109" s="51">
        <v>5122</v>
      </c>
      <c r="B109" s="49" t="s">
        <v>371</v>
      </c>
      <c r="C109" s="52">
        <v>544272.69999999995</v>
      </c>
      <c r="D109" s="53">
        <f t="shared" si="0"/>
        <v>5.0963335988362937E-3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1915544.08</v>
      </c>
      <c r="D111" s="53">
        <f t="shared" si="0"/>
        <v>1.793632430021928E-2</v>
      </c>
      <c r="E111" s="49"/>
    </row>
    <row r="112" spans="1:5" x14ac:dyDescent="0.2">
      <c r="A112" s="51">
        <v>5125</v>
      </c>
      <c r="B112" s="49" t="s">
        <v>374</v>
      </c>
      <c r="C112" s="52">
        <v>10560.27</v>
      </c>
      <c r="D112" s="53">
        <f t="shared" si="0"/>
        <v>9.8881789980983709E-5</v>
      </c>
      <c r="E112" s="49"/>
    </row>
    <row r="113" spans="1:5" x14ac:dyDescent="0.2">
      <c r="A113" s="51">
        <v>5126</v>
      </c>
      <c r="B113" s="49" t="s">
        <v>375</v>
      </c>
      <c r="C113" s="52">
        <v>2245935.4900000002</v>
      </c>
      <c r="D113" s="53">
        <f t="shared" si="0"/>
        <v>2.1029966225581141E-2</v>
      </c>
      <c r="E113" s="49"/>
    </row>
    <row r="114" spans="1:5" x14ac:dyDescent="0.2">
      <c r="A114" s="51">
        <v>5127</v>
      </c>
      <c r="B114" s="49" t="s">
        <v>376</v>
      </c>
      <c r="C114" s="52">
        <v>67399.94</v>
      </c>
      <c r="D114" s="53">
        <f t="shared" si="0"/>
        <v>6.311038175928175E-4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1144155.18</v>
      </c>
      <c r="D116" s="53">
        <f t="shared" si="0"/>
        <v>1.0713373068530881E-2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22565530.259999998</v>
      </c>
      <c r="D117" s="53">
        <f t="shared" si="0"/>
        <v>0.2112938422955902</v>
      </c>
      <c r="E117" s="49"/>
    </row>
    <row r="118" spans="1:5" x14ac:dyDescent="0.2">
      <c r="A118" s="51">
        <v>5131</v>
      </c>
      <c r="B118" s="49" t="s">
        <v>380</v>
      </c>
      <c r="C118" s="52">
        <v>10447660.369999999</v>
      </c>
      <c r="D118" s="53">
        <f t="shared" si="0"/>
        <v>9.7827362226437994E-2</v>
      </c>
      <c r="E118" s="49"/>
    </row>
    <row r="119" spans="1:5" x14ac:dyDescent="0.2">
      <c r="A119" s="51">
        <v>5132</v>
      </c>
      <c r="B119" s="49" t="s">
        <v>381</v>
      </c>
      <c r="C119" s="52">
        <v>879384.01</v>
      </c>
      <c r="D119" s="53">
        <f t="shared" si="0"/>
        <v>8.234170621532904E-3</v>
      </c>
      <c r="E119" s="49"/>
    </row>
    <row r="120" spans="1:5" x14ac:dyDescent="0.2">
      <c r="A120" s="51">
        <v>5133</v>
      </c>
      <c r="B120" s="49" t="s">
        <v>382</v>
      </c>
      <c r="C120" s="52">
        <v>2426575.09</v>
      </c>
      <c r="D120" s="53">
        <f t="shared" si="0"/>
        <v>2.2721397125496472E-2</v>
      </c>
      <c r="E120" s="49"/>
    </row>
    <row r="121" spans="1:5" x14ac:dyDescent="0.2">
      <c r="A121" s="51">
        <v>5134</v>
      </c>
      <c r="B121" s="49" t="s">
        <v>383</v>
      </c>
      <c r="C121" s="52">
        <v>152.59</v>
      </c>
      <c r="D121" s="53">
        <f t="shared" si="0"/>
        <v>1.4287866061377505E-6</v>
      </c>
      <c r="E121" s="49"/>
    </row>
    <row r="122" spans="1:5" x14ac:dyDescent="0.2">
      <c r="A122" s="51">
        <v>5135</v>
      </c>
      <c r="B122" s="49" t="s">
        <v>384</v>
      </c>
      <c r="C122" s="52">
        <v>5110658.99</v>
      </c>
      <c r="D122" s="53">
        <f t="shared" si="0"/>
        <v>4.7853995107474179E-2</v>
      </c>
      <c r="E122" s="49"/>
    </row>
    <row r="123" spans="1:5" x14ac:dyDescent="0.2">
      <c r="A123" s="51">
        <v>5136</v>
      </c>
      <c r="B123" s="49" t="s">
        <v>385</v>
      </c>
      <c r="C123" s="52">
        <v>1324710.2</v>
      </c>
      <c r="D123" s="53">
        <f t="shared" si="0"/>
        <v>1.2404011997995025E-2</v>
      </c>
      <c r="E123" s="49"/>
    </row>
    <row r="124" spans="1:5" x14ac:dyDescent="0.2">
      <c r="A124" s="51">
        <v>5137</v>
      </c>
      <c r="B124" s="49" t="s">
        <v>386</v>
      </c>
      <c r="C124" s="52">
        <v>171929.81</v>
      </c>
      <c r="D124" s="53">
        <f t="shared" si="0"/>
        <v>1.6098762023973279E-3</v>
      </c>
      <c r="E124" s="49"/>
    </row>
    <row r="125" spans="1:5" x14ac:dyDescent="0.2">
      <c r="A125" s="51">
        <v>5138</v>
      </c>
      <c r="B125" s="49" t="s">
        <v>387</v>
      </c>
      <c r="C125" s="52">
        <v>2104538.19</v>
      </c>
      <c r="D125" s="53">
        <f t="shared" si="0"/>
        <v>1.9705983209760695E-2</v>
      </c>
      <c r="E125" s="49"/>
    </row>
    <row r="126" spans="1:5" x14ac:dyDescent="0.2">
      <c r="A126" s="51">
        <v>5139</v>
      </c>
      <c r="B126" s="49" t="s">
        <v>388</v>
      </c>
      <c r="C126" s="52">
        <v>99921.01</v>
      </c>
      <c r="D126" s="53">
        <f t="shared" si="0"/>
        <v>9.356170178894831E-4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17418741.449999999</v>
      </c>
      <c r="D127" s="53">
        <f t="shared" si="0"/>
        <v>0.1631015432173567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8926875</v>
      </c>
      <c r="D128" s="53">
        <f t="shared" si="0"/>
        <v>8.3587387342984029E-2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8926875</v>
      </c>
      <c r="D130" s="53">
        <f t="shared" si="0"/>
        <v>8.3587387342984029E-2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8491866.4499999993</v>
      </c>
      <c r="D137" s="53">
        <f t="shared" si="0"/>
        <v>7.9514155874372675E-2</v>
      </c>
      <c r="E137" s="49"/>
    </row>
    <row r="138" spans="1:5" x14ac:dyDescent="0.2">
      <c r="A138" s="51">
        <v>5241</v>
      </c>
      <c r="B138" s="49" t="s">
        <v>398</v>
      </c>
      <c r="C138" s="52">
        <v>8243966.4500000002</v>
      </c>
      <c r="D138" s="53">
        <f t="shared" si="0"/>
        <v>7.7192927748928372E-2</v>
      </c>
      <c r="E138" s="49"/>
    </row>
    <row r="139" spans="1:5" x14ac:dyDescent="0.2">
      <c r="A139" s="51">
        <v>5242</v>
      </c>
      <c r="B139" s="49" t="s">
        <v>399</v>
      </c>
      <c r="C139" s="52">
        <v>247900</v>
      </c>
      <c r="D139" s="53">
        <f t="shared" si="0"/>
        <v>2.3212281254443171E-3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1135000.02</v>
      </c>
      <c r="D160" s="53">
        <f t="shared" si="0"/>
        <v>1.0627648119418567E-2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1135000.02</v>
      </c>
      <c r="D167" s="53">
        <f t="shared" si="1"/>
        <v>1.0627648119418567E-2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1135000.02</v>
      </c>
      <c r="D169" s="53">
        <f t="shared" si="1"/>
        <v>1.0627648119418567E-2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152331.66</v>
      </c>
      <c r="D170" s="53">
        <f t="shared" si="1"/>
        <v>1.4263676223784634E-3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152331.66</v>
      </c>
      <c r="D171" s="53">
        <f t="shared" si="1"/>
        <v>1.4263676223784634E-3</v>
      </c>
      <c r="E171" s="49"/>
    </row>
    <row r="172" spans="1:5" x14ac:dyDescent="0.2">
      <c r="A172" s="51">
        <v>5411</v>
      </c>
      <c r="B172" s="49" t="s">
        <v>428</v>
      </c>
      <c r="C172" s="52">
        <v>152331.66</v>
      </c>
      <c r="D172" s="53">
        <f t="shared" si="1"/>
        <v>1.4263676223784634E-3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63548.74</v>
      </c>
      <c r="D185" s="53">
        <f t="shared" si="1"/>
        <v>5.9504285044190521E-4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63548.74</v>
      </c>
      <c r="D186" s="53">
        <f t="shared" si="1"/>
        <v>5.9504285044190521E-4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63548.74</v>
      </c>
      <c r="D191" s="53">
        <f t="shared" si="1"/>
        <v>5.9504285044190521E-4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6" fitToHeight="1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topLeftCell="A16" workbookViewId="0">
      <selection activeCell="B32" sqref="B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4.12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73236067.730000004</v>
      </c>
    </row>
    <row r="15" spans="1:5" x14ac:dyDescent="0.2">
      <c r="A15" s="33">
        <v>3220</v>
      </c>
      <c r="B15" s="29" t="s">
        <v>473</v>
      </c>
      <c r="C15" s="34">
        <v>522986663.10000002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6" fitToHeight="1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topLeftCell="A121" workbookViewId="0">
      <selection activeCell="B131" sqref="B13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17540937.48</v>
      </c>
      <c r="D9" s="34">
        <v>3174738.83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27559761.879999999</v>
      </c>
      <c r="D11" s="34">
        <v>239642.27</v>
      </c>
    </row>
    <row r="12" spans="1:5" x14ac:dyDescent="0.2">
      <c r="A12" s="33">
        <v>1115</v>
      </c>
      <c r="B12" s="29" t="s">
        <v>198</v>
      </c>
      <c r="C12" s="34">
        <v>12481568.119999999</v>
      </c>
      <c r="D12" s="34">
        <v>6515958.0099999998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57582267.479999997</v>
      </c>
      <c r="D15" s="123">
        <f>SUM(D8:D14)</f>
        <v>9930339.1099999994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21887659.800000001</v>
      </c>
      <c r="D20" s="123">
        <f>SUM(D21:D27)</f>
        <v>19416521.52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21887659.800000001</v>
      </c>
      <c r="D25" s="34">
        <v>19416521.52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971282.58000000007</v>
      </c>
      <c r="D28" s="123">
        <f>SUM(D29:D36)</f>
        <v>520893.54000000004</v>
      </c>
    </row>
    <row r="29" spans="1:4" x14ac:dyDescent="0.2">
      <c r="A29" s="33">
        <v>1241</v>
      </c>
      <c r="B29" s="29" t="s">
        <v>239</v>
      </c>
      <c r="C29" s="34">
        <v>488482.46</v>
      </c>
      <c r="D29" s="34">
        <v>238882.46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482800.12</v>
      </c>
      <c r="D34" s="34">
        <v>282011.08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22858942.380000003</v>
      </c>
      <c r="D43" s="123">
        <f>D20+D28+D37</f>
        <v>19937415.059999999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73236067.730000004</v>
      </c>
      <c r="D47" s="123">
        <v>101827184.65000001</v>
      </c>
    </row>
    <row r="48" spans="1:5" x14ac:dyDescent="0.2">
      <c r="A48" s="33"/>
      <c r="B48" s="124" t="s">
        <v>629</v>
      </c>
      <c r="C48" s="123">
        <f>C51+C63+C95+C98+C49</f>
        <v>8118459.1400000006</v>
      </c>
      <c r="D48" s="123">
        <f>D51+D63+D95+D98+D49</f>
        <v>887744.47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152331.66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152331.66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152331.66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63548.74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63548.74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63548.74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7902578.7400000002</v>
      </c>
      <c r="D98" s="123">
        <f>SUM(D99:D103)</f>
        <v>887744.47</v>
      </c>
    </row>
    <row r="99" spans="1:4" x14ac:dyDescent="0.2">
      <c r="A99" s="33">
        <v>2111</v>
      </c>
      <c r="B99" s="29" t="s">
        <v>643</v>
      </c>
      <c r="C99" s="34">
        <v>0</v>
      </c>
      <c r="D99" s="34">
        <v>0</v>
      </c>
    </row>
    <row r="100" spans="1:4" x14ac:dyDescent="0.2">
      <c r="A100" s="33">
        <v>2112</v>
      </c>
      <c r="B100" s="29" t="s">
        <v>644</v>
      </c>
      <c r="C100" s="34">
        <v>869587.63</v>
      </c>
      <c r="D100" s="34">
        <v>281588.58</v>
      </c>
    </row>
    <row r="101" spans="1:4" x14ac:dyDescent="0.2">
      <c r="A101" s="33">
        <v>2112</v>
      </c>
      <c r="B101" s="29" t="s">
        <v>645</v>
      </c>
      <c r="C101" s="34">
        <v>7032991.1100000003</v>
      </c>
      <c r="D101" s="34">
        <v>606155.89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81354526.870000005</v>
      </c>
      <c r="D126" s="123">
        <f>D47+D48+D104-D110-D113</f>
        <v>102714929.12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5" fitToHeight="1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2022-11-04T19:24:22Z</cp:lastPrinted>
  <dcterms:created xsi:type="dcterms:W3CDTF">2012-12-11T20:36:24Z</dcterms:created>
  <dcterms:modified xsi:type="dcterms:W3CDTF">2022-11-04T19:24:27Z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