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13_ncr:1_{72C8A876-935D-44CA-94EC-C0AB8F57E4DD}" xr6:coauthVersionLast="47" xr6:coauthVersionMax="47" xr10:uidLastSave="{00000000-0000-0000-0000-000000000000}"/>
  <bookViews>
    <workbookView xWindow="-120" yWindow="-120" windowWidth="20730" windowHeight="11160" tabRatio="863" firstSheet="1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C98" i="60" s="1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63" i="62" s="1"/>
  <c r="C48" i="62" s="1"/>
  <c r="C126" i="62" s="1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D63" i="62" l="1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C20" i="63" s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<sst xmlns="http://schemas.openxmlformats.org/spreadsheetml/2006/main" count="951" uniqueCount="674">
  <si>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</si>
  <si>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</si>
  <si>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</si>
  <si>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</si>
  <si>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</si>
  <si>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</si>
  <si>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</si>
  <si>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</si>
  <si>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</si>
  <si>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</si>
  <si>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</si>
  <si>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</si>
  <si>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</si>
  <si>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</si>
  <si>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</si>
  <si>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</si>
  <si>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</si>
  <si>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</si>
  <si>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</si>
  <si>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</si>
  <si>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</si>
  <si>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</si>
  <si>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</si>
  <si>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</si>
  <si>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</si>
  <si>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</si>
  <si>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</si>
  <si>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</si>
  <si>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</si>
  <si>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</si>
  <si>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</si>
  <si>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</si>
  <si>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</si>
  <si>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</si>
  <si>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</si>
  <si>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</si>
  <si>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</si>
  <si>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</si>
  <si>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</si>
  <si>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</si>
  <si>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</si>
  <si>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</si>
  <si>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</si>
  <si>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</si>
  <si>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</si>
  <si>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</si>
  <si>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</si>
  <si>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</si>
  <si>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</si>
  <si>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</si>
  <si>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</si>
  <si>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</si>
  <si>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</si>
  <si>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</si>
  <si>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</si>
  <si>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</si>
  <si>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</si>
  <si>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</si>
  <si>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</si>
  <si>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</si>
  <si>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</si>
  <si>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</si>
  <si>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</si>
  <si>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</si>
  <si>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</si>
  <si>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</si>
  <si>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</si>
  <si>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</si>
  <si>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</si>
  <si>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</si>
  <si>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</si>
  <si>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</si>
  <si>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</si>
  <si>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</si>
  <si>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</si>
  <si>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</si>
  <si>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</si>
  <si>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</si>
  <si>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</si>
  <si>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</si>
  <si>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</si>
  <si>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</si>
  <si>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</si>
  <si>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</si>
  <si>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</si>
  <si>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</si>
  <si>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</si>
  <si>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</si>
  <si>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</si>
  <si>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</si>
  <si>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</si>
  <si>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</si>
  <si>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</si>
  <si>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</si>
  <si>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</si>
  <si>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</si>
  <si>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</si>
  <si>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</si>
  <si>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</si>
  <si>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</si>
  <si>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</si>
  <si>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</si>
  <si>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</si>
  <si>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</si>
  <si>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</si>
  <si>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</si>
  <si>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</si>
  <si>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</si>
  <si>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</si>
  <si>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</si>
  <si>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</si>
  <si>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</si>
  <si>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</si>
  <si>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</si>
  <si>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</si>
  <si>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</si>
  <si>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</si>
  <si>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</si>
  <si>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</si>
  <si>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</si>
  <si>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</si>
  <si>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</si>
  <si>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</si>
  <si>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</si>
  <si>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</si>
  <si>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</si>
  <si>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</si>
  <si>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</si>
  <si>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</si>
  <si>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</si>
  <si>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</si>
  <si>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</si>
  <si>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</si>
  <si>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</si>
  <si>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</si>
  <si>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</si>
  <si>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</si>
  <si>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</si>
  <si>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</si>
  <si>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</si>
  <si>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</si>
  <si>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</si>
  <si>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</si>
  <si>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</si>
  <si>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</si>
  <si>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</si>
  <si>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</si>
  <si>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</si>
  <si>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</si>
  <si>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</si>
  <si>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</si>
  <si>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</si>
  <si>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</si>
  <si>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</si>
  <si>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</si>
  <si>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</si>
  <si>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</si>
  <si>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</si>
  <si>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</si>
  <si>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</si>
  <si>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</si>
  <si>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</si>
  <si>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</si>
  <si>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</si>
  <si>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</si>
  <si>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</si>
  <si>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</si>
  <si>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</si>
  <si>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</si>
  <si>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</si>
  <si>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</si>
  <si>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</si>
  <si>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</si>
  <si>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</si>
  <si>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</si>
  <si>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</si>
  <si>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</si>
  <si>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</si>
  <si>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</si>
  <si>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</si>
  <si>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</si>
  <si>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</si>
  <si>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</si>
  <si>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</si>
  <si>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</si>
  <si>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</si>
  <si>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</si>
  <si>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</si>
  <si>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</si>
  <si>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</si>
  <si>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</si>
  <si>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</si>
  <si>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</si>
  <si>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</si>
  <si>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</si>
  <si>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</si>
  <si>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</si>
  <si>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</si>
  <si>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</si>
  <si>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</si>
  <si>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</si>
  <si>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</si>
  <si>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</si>
  <si>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</si>
  <si>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</si>
  <si>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</si>
  <si>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</si>
  <si>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</si>
  <si>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</si>
  <si>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</si>
  <si>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</si>
  <si>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</si>
  <si>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</si>
  <si>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</si>
  <si>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</si>
  <si>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</si>
  <si>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</si>
  <si>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</si>
  <si>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</si>
  <si>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</si>
  <si>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</si>
  <si>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</si>
  <si>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</si>
  <si>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</si>
  <si>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</si>
  <si>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</si>
  <si>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</si>
  <si>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</si>
  <si>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</si>
  <si>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</si>
  <si>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</si>
  <si>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</si>
  <si>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</si>
  <si>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</si>
  <si>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</si>
  <si>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</si>
  <si>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</si>
  <si>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</si>
  <si>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</si>
  <si>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</si>
  <si>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</si>
  <si>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</si>
  <si>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</si>
  <si>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</si>
  <si>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</si>
  <si>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</si>
  <si>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</si>
  <si>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</si>
  <si>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</si>
  <si>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</si>
  <si>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</si>
  <si>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</si>
  <si>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</si>
  <si>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</si>
  <si>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</si>
  <si>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</si>
  <si>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</si>
  <si>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</si>
  <si>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</si>
  <si>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</si>
  <si>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</si>
  <si>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</si>
  <si>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</si>
  <si>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</si>
  <si>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</si>
  <si>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</si>
  <si>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</si>
  <si>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</si>
  <si>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</si>
  <si>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</si>
  <si>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</si>
  <si>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</si>
  <si>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</si>
  <si>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</si>
  <si>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</si>
  <si>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</si>
  <si>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</si>
  <si>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</si>
  <si>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</si>
  <si>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</si>
  <si>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</si>
  <si>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</si>
  <si>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</si>
  <si>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</si>
  <si>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</si>
  <si>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</si>
  <si>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</si>
  <si>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</si>
  <si>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</si>
  <si>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</si>
  <si>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</si>
  <si>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</si>
  <si>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</si>
  <si>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</si>
  <si>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</si>
  <si>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</si>
  <si>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</si>
  <si>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</si>
  <si>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</si>
  <si>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</si>
  <si>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</si>
  <si>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</si>
  <si>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</si>
  <si>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</si>
  <si>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</si>
  <si>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</si>
  <si>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</si>
  <si>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</si>
  <si>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</si>
  <si>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</si>
  <si>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</si>
  <si>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</si>
  <si>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</si>
  <si>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</si>
  <si>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</si>
  <si>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</si>
  <si>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</si>
  <si>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</si>
  <si>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</si>
  <si>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</si>
  <si>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</si>
  <si>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</si>
  <si>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</si>
  <si>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</si>
  <si>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</si>
  <si>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</si>
  <si>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</si>
  <si>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</si>
  <si>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</si>
  <si>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</si>
  <si>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</si>
  <si>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</si>
  <si>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</si>
  <si>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</si>
  <si>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</si>
  <si>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</si>
  <si>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</si>
  <si>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</si>
  <si>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</si>
  <si>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</si>
  <si>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</si>
  <si>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</si>
  <si>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</si>
  <si>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</si>
  <si>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</si>
  <si>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</si>
  <si>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</si>
  <si>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</si>
  <si>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</si>
  <si>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</si>
  <si>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</si>
  <si>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</si>
  <si>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</si>
  <si>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</si>
  <si>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</si>
  <si>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</si>
  <si>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</si>
  <si>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</si>
  <si>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</si>
  <si>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</si>
  <si>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</si>
  <si>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</si>
  <si>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</si>
  <si>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</si>
  <si>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</si>
  <si>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</si>
  <si>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</si>
  <si>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</si>
  <si>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</si>
  <si>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</si>
  <si>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</si>
  <si>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</si>
  <si>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</si>
  <si>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</si>
  <si>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</si>
  <si>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</si>
  <si>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</si>
  <si>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</si>
  <si>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</si>
  <si>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</si>
  <si>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</si>
  <si>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</si>
  <si>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</si>
  <si>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</si>
  <si>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</si>
  <si>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</si>
  <si>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</si>
  <si>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</si>
  <si>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</si>
  <si>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</si>
  <si>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</si>
  <si>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</si>
  <si>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</si>
  <si>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</si>
  <si>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</si>
  <si>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</si>
  <si>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</si>
  <si>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</si>
  <si>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</si>
  <si>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</si>
  <si>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</si>
  <si>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</si>
  <si>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</si>
  <si>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</si>
  <si>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</si>
  <si>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</si>
  <si>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</si>
  <si>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</si>
  <si>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</si>
  <si>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</si>
  <si>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</si>
  <si>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</si>
  <si>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</si>
  <si>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</si>
  <si>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</si>
  <si>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</si>
  <si>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</si>
  <si>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</si>
  <si>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</si>
  <si>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</si>
  <si>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</si>
  <si>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</si>
  <si>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</si>
  <si>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</si>
  <si>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</si>
  <si>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</si>
  <si>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</si>
  <si>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</si>
  <si>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</si>
  <si>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</si>
  <si>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</si>
  <si>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</si>
  <si>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</si>
  <si>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</si>
  <si>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</si>
  <si>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</si>
  <si>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</si>
  <si>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</si>
  <si>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</si>
  <si>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</si>
  <si>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</si>
  <si>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</si>
  <si>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</si>
  <si>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</si>
  <si>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</si>
  <si>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</si>
  <si>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</si>
  <si>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</si>
  <si>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</si>
  <si>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</si>
  <si>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</si>
  <si>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</si>
  <si>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</si>
  <si>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</si>
  <si>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</si>
  <si>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</si>
  <si>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</si>
  <si>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</si>
  <si>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</si>
  <si>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</si>
  <si>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</si>
  <si>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</si>
  <si>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</si>
  <si>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</si>
  <si>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</si>
  <si>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</si>
  <si>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</si>
  <si>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</si>
  <si>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</si>
  <si>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</si>
  <si>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</si>
  <si>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</si>
  <si>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</si>
  <si>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</si>
  <si>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</si>
  <si>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</si>
  <si>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</si>
  <si>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</si>
  <si>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</si>
  <si>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</si>
  <si>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</si>
  <si>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</si>
  <si>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</si>
  <si>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</si>
  <si>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</si>
  <si>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</si>
  <si>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</si>
  <si>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</si>
  <si>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</si>
  <si>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</si>
  <si>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</si>
  <si>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</si>
  <si>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</si>
  <si>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</si>
  <si>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</si>
  <si>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</si>
  <si>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</si>
  <si>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</si>
  <si>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</si>
  <si>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</si>
  <si>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</si>
  <si>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</si>
  <si>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</si>
  <si>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</si>
  <si>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</si>
  <si>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</si>
  <si>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</si>
  <si>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</si>
  <si>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</si>
  <si>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</si>
  <si>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</si>
  <si>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</si>
  <si>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</si>
  <si>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</si>
  <si>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</si>
  <si>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</si>
  <si>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</si>
  <si>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</si>
  <si>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</si>
  <si>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</si>
  <si>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</si>
  <si>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</si>
  <si>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</si>
  <si>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</si>
  <si>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</si>
  <si>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</si>
  <si>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</si>
  <si>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</si>
  <si>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</si>
  <si>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</si>
  <si>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</si>
  <si>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</si>
  <si>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</si>
  <si>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</si>
  <si>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</si>
  <si>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</si>
  <si>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</si>
  <si>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</si>
  <si>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</si>
  <si>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</si>
  <si>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</si>
  <si>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</si>
  <si>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</si>
  <si>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</si>
  <si>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</si>
  <si>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</si>
  <si>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</si>
  <si>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</si>
  <si>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</si>
  <si>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</si>
  <si>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</si>
  <si>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</si>
  <si>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</si>
  <si>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</si>
  <si>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</si>
  <si>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</si>
  <si>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</si>
  <si>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</si>
  <si>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</si>
  <si>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</si>
  <si>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</si>
  <si>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</si>
  <si>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</si>
  <si>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</si>
  <si>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</si>
  <si>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</si>
  <si>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</si>
  <si>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</si>
  <si>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</si>
  <si>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</si>
  <si>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</si>
  <si>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</si>
  <si>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</si>
  <si>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</si>
  <si>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</si>
  <si>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</si>
  <si>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</si>
  <si>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</si>
  <si>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</si>
  <si>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</si>
  <si>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</si>
  <si>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</si>
  <si>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</si>
  <si>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</si>
  <si>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</si>
  <si>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</si>
  <si>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</si>
  <si>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</si>
  <si>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</si>
  <si>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</si>
  <si>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</si>
  <si>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</si>
  <si>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</si>
  <si>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</si>
  <si>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</si>
  <si>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</si>
  <si>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</si>
  <si>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</si>
  <si>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</si>
  <si>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</si>
  <si>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</si>
  <si>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</si>
  <si>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</si>
  <si>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</si>
  <si>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</si>
  <si>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</si>
  <si>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</si>
  <si>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</si>
  <si>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</si>
  <si>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</si>
  <si>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</si>
  <si>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</si>
  <si>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</si>
  <si>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</si>
  <si>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</si>
  <si>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</si>
  <si>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</si>
  <si>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</si>
  <si>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</si>
  <si>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</si>
  <si>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</si>
  <si>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</si>
  <si>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</si>
  <si>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</si>
  <si>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</si>
  <si>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</si>
  <si>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</si>
  <si>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</si>
  <si>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</si>
  <si>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</si>
  <si>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</si>
  <si>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</si>
  <si>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</si>
  <si>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</si>
  <si>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</si>
  <si>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</si>
  <si>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</si>
  <si>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</si>
  <si>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</si>
  <si>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</si>
  <si>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</si>
  <si>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</si>
  <si>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</si>
  <si>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</si>
  <si>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</si>
  <si>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</si>
  <si>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</si>
  <si>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</si>
  <si>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</si>
  <si>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</si>
  <si>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</si>
  <si>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</si>
  <si>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</si>
  <si>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</si>
  <si>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</si>
  <si>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</si>
  <si>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</si>
  <si>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</si>
  <si>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</si>
  <si>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</si>
  <si>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</si>
  <si>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</si>
  <si>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</si>
  <si>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</si>
  <si>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</si>
  <si>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</si>
  <si>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</si>
  <si>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</si>
  <si>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</si>
  <si>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</si>
  <si>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</si>
  <si>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</si>
  <si>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Romita, Gto.</t>
  </si>
  <si>
    <t>Correspondiente del 1 de Enero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</si>
</sst>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392610</xdr:colOff>
      <xdr:row>3</xdr:row>
      <xdr:rowOff>171989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B6203F-E9BE-4228-AED8-C526DD199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07010" cy="829214"/>
        </a:xfrm>
        <a:prstGeom prst="rect">
          <a:avLst/>
        </a:prstGeom>
      </xdr:spPr>
    </xdr:pic>
    <xdr:clientData/>
  </xdr:twoCellAnchor>
  <xdr:twoCellAnchor editAs="oneCell">
    <xdr:from>
      <xdr:col>1</xdr:col>
      <xdr:colOff>4400550</xdr:colOff>
      <xdr:row>0</xdr:row>
      <xdr:rowOff>0</xdr:rowOff>
    </xdr:from>
    <xdr:to>
      <xdr:col>3</xdr:col>
      <xdr:colOff>89436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7DAE17-0379-4BAA-9C39-E1A3B8568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1625" y="0"/>
          <a:ext cx="1146711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5</xdr:col>
      <xdr:colOff>169832</xdr:colOff>
      <xdr:row>50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1FFE86-AB90-4F63-B99E-7197850AA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67525"/>
          <a:ext cx="832323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368420</xdr:colOff>
      <xdr:row>0</xdr:row>
      <xdr:rowOff>62901</xdr:rowOff>
    </xdr:from>
    <xdr:to>
      <xdr:col>1</xdr:col>
      <xdr:colOff>694355</xdr:colOff>
      <xdr:row>2</xdr:row>
      <xdr:rowOff>206315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D75451-1BD5-413B-8E72-4799B7CA9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420" y="62901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8986</xdr:colOff>
      <xdr:row>0</xdr:row>
      <xdr:rowOff>0</xdr:rowOff>
    </xdr:from>
    <xdr:to>
      <xdr:col>5</xdr:col>
      <xdr:colOff>990061</xdr:colOff>
      <xdr:row>3</xdr:row>
      <xdr:rowOff>5571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EE2407-B055-48E0-A5D5-44622FF4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9481" y="0"/>
          <a:ext cx="98107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53915</xdr:colOff>
      <xdr:row>153</xdr:row>
      <xdr:rowOff>134788</xdr:rowOff>
    </xdr:from>
    <xdr:to>
      <xdr:col>5</xdr:col>
      <xdr:colOff>1201228</xdr:colOff>
      <xdr:row>159</xdr:row>
      <xdr:rowOff>29115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EDBC37-CEF7-4A2F-AC3B-4300526A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5" y="20649481"/>
          <a:ext cx="10357808" cy="756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1</xdr:col>
      <xdr:colOff>562263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D79CC-AB1C-49AB-BF14-29B7D290F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0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981075</xdr:colOff>
      <xdr:row>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9E1840-2FAF-4FC9-886E-7EF71B32E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0775" y="9525"/>
          <a:ext cx="98107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225</xdr:row>
      <xdr:rowOff>9525</xdr:rowOff>
    </xdr:from>
    <xdr:to>
      <xdr:col>6</xdr:col>
      <xdr:colOff>337508</xdr:colOff>
      <xdr:row>230</xdr:row>
      <xdr:rowOff>52118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E3EDB9-84B7-429E-A699-0524DCE63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60975"/>
          <a:ext cx="10357808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381288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36FC53-1393-4E44-B756-2ED0B2F1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3</xdr:col>
      <xdr:colOff>247650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A10CE8-1638-42D6-B1D4-6F60C9F4B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0" y="0"/>
          <a:ext cx="98107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38100</xdr:rowOff>
    </xdr:from>
    <xdr:to>
      <xdr:col>9</xdr:col>
      <xdr:colOff>289883</xdr:colOff>
      <xdr:row>36</xdr:row>
      <xdr:rowOff>80693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AB050B-9A91-4BF7-95DE-14DF73700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"/>
          <a:ext cx="10357808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1</xdr:col>
      <xdr:colOff>467013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43613E-C89C-4B6F-ABB0-1173BB24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8100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3</xdr:col>
      <xdr:colOff>228600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34616D-E27E-4E8A-8661-9DCBF0487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2550" y="0"/>
          <a:ext cx="98107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95250</xdr:rowOff>
    </xdr:from>
    <xdr:to>
      <xdr:col>8</xdr:col>
      <xdr:colOff>242258</xdr:colOff>
      <xdr:row>136</xdr:row>
      <xdr:rowOff>137843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4D9386-EC37-4C1E-901F-358A6D84E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97625"/>
          <a:ext cx="10357808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914688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F5B824-474A-44B0-812D-D012993F8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0</xdr:row>
      <xdr:rowOff>9525</xdr:rowOff>
    </xdr:from>
    <xdr:to>
      <xdr:col>2</xdr:col>
      <xdr:colOff>1123950</xdr:colOff>
      <xdr:row>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11CAF5-E31B-4E9D-8A81-7CB4EDC76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9525"/>
          <a:ext cx="98107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24</xdr:row>
      <xdr:rowOff>0</xdr:rowOff>
    </xdr:from>
    <xdr:to>
      <xdr:col>3</xdr:col>
      <xdr:colOff>704850</xdr:colOff>
      <xdr:row>29</xdr:row>
      <xdr:rowOff>42593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B852F1-BDCA-4023-939D-82C6FD9B1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771900"/>
          <a:ext cx="6143625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1</xdr:col>
      <xdr:colOff>609600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5507E9-BAB0-40CF-BF96-6866F6A31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04775"/>
          <a:ext cx="828675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0</xdr:row>
      <xdr:rowOff>0</xdr:rowOff>
    </xdr:from>
    <xdr:to>
      <xdr:col>2</xdr:col>
      <xdr:colOff>1057275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2196B7-3862-4ACA-AFA3-52F3FBC65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1075" y="0"/>
          <a:ext cx="6572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41</xdr:row>
      <xdr:rowOff>95250</xdr:rowOff>
    </xdr:from>
    <xdr:to>
      <xdr:col>4</xdr:col>
      <xdr:colOff>238125</xdr:colOff>
      <xdr:row>45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1390B0-A833-422D-BC85-DF53B3119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38875"/>
          <a:ext cx="6534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630735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47294F-BC79-450C-97DC-3B232E029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57150"/>
          <a:ext cx="992685" cy="619125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28575</xdr:rowOff>
    </xdr:from>
    <xdr:to>
      <xdr:col>6</xdr:col>
      <xdr:colOff>232311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D85C29-DC92-43EE-AA32-EA208E9D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800" y="28575"/>
          <a:ext cx="1251486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56</xdr:row>
      <xdr:rowOff>76200</xdr:rowOff>
    </xdr:from>
    <xdr:to>
      <xdr:col>4</xdr:col>
      <xdr:colOff>342900</xdr:colOff>
      <xdr:row>61</xdr:row>
      <xdr:rowOff>42593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831541-6333-4E45-A1F1-026B20C68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248650"/>
          <a:ext cx="8181975" cy="680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33" activePane="bottomLeft" state="frozen"/>
      <selection activeCell="A14" sqref="A14:B14"/>
      <selection pane="bottomLeft" activeCell="B54" sqref="B54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672</v>
      </c>
      <c r="B1" s="152"/>
      <c r="C1" s="17"/>
      <c r="D1" s="14" t="s">
        <v>614</v>
      </c>
      <c r="E1" s="15">
        <v>2022</v>
      </c>
    </row>
    <row r="2" spans="1:5" ht="18.95" customHeight="1" x14ac:dyDescent="0.2">
      <c r="A2" s="153" t="s">
        <v>613</v>
      </c>
      <c r="B2" s="153"/>
      <c r="C2" s="36"/>
      <c r="D2" s="14" t="s">
        <v>615</v>
      </c>
      <c r="E2" s="17" t="s">
        <v>620</v>
      </c>
    </row>
    <row r="3" spans="1:5" ht="18.95" customHeight="1" x14ac:dyDescent="0.2">
      <c r="A3" s="152" t="s">
        <v>673</v>
      </c>
      <c r="B3" s="152"/>
      <c r="C3" s="17"/>
      <c r="D3" s="14" t="s">
        <v>616</v>
      </c>
      <c r="E3" s="15">
        <v>3</v>
      </c>
    </row>
    <row r="4" spans="1:5" ht="18.95" customHeight="1" x14ac:dyDescent="0.2">
      <c r="A4" s="152" t="s">
        <v>635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577</v>
      </c>
      <c r="B24" s="89" t="s">
        <v>306</v>
      </c>
    </row>
    <row r="25" spans="1:2" x14ac:dyDescent="0.2">
      <c r="A25" s="88" t="s">
        <v>578</v>
      </c>
      <c r="B25" s="89" t="s">
        <v>579</v>
      </c>
    </row>
    <row r="26" spans="1:2" x14ac:dyDescent="0.2">
      <c r="A26" s="88" t="s">
        <v>580</v>
      </c>
      <c r="B26" s="89" t="s">
        <v>343</v>
      </c>
    </row>
    <row r="27" spans="1:2" x14ac:dyDescent="0.2">
      <c r="A27" s="88" t="s">
        <v>581</v>
      </c>
      <c r="B27" s="89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636</v>
      </c>
    </row>
    <row r="41" spans="1:2" ht="12" thickBot="1" x14ac:dyDescent="0.25">
      <c r="A41" s="11"/>
      <c r="B41" s="12"/>
    </row>
    <row r="44" spans="1:2" x14ac:dyDescent="0.2">
      <c r="B44" s="4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topLeftCell="A142" zoomScale="106" zoomScaleNormal="106" workbookViewId="0">
      <selection activeCell="B167" sqref="B167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672</v>
      </c>
      <c r="B1" s="155"/>
      <c r="C1" s="155"/>
      <c r="D1" s="155"/>
      <c r="E1" s="155"/>
      <c r="F1" s="155"/>
      <c r="G1" s="14" t="s">
        <v>617</v>
      </c>
      <c r="H1" s="25">
        <v>2022</v>
      </c>
    </row>
    <row r="2" spans="1:8" s="16" customFormat="1" ht="18.95" customHeight="1" x14ac:dyDescent="0.25">
      <c r="A2" s="154" t="s">
        <v>621</v>
      </c>
      <c r="B2" s="155"/>
      <c r="C2" s="155"/>
      <c r="D2" s="155"/>
      <c r="E2" s="155"/>
      <c r="F2" s="155"/>
      <c r="G2" s="14" t="s">
        <v>618</v>
      </c>
      <c r="H2" s="25" t="s">
        <v>620</v>
      </c>
    </row>
    <row r="3" spans="1:8" s="16" customFormat="1" ht="18.95" customHeight="1" x14ac:dyDescent="0.25">
      <c r="A3" s="154" t="s">
        <v>673</v>
      </c>
      <c r="B3" s="155"/>
      <c r="C3" s="155"/>
      <c r="D3" s="155"/>
      <c r="E3" s="155"/>
      <c r="F3" s="155"/>
      <c r="G3" s="14" t="s">
        <v>619</v>
      </c>
      <c r="H3" s="25">
        <v>3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27559761.879999999</v>
      </c>
    </row>
    <row r="9" spans="1:8" x14ac:dyDescent="0.2">
      <c r="A9" s="22">
        <v>1115</v>
      </c>
      <c r="B9" s="20" t="s">
        <v>198</v>
      </c>
      <c r="C9" s="24">
        <v>12481568.119999999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48514.04</v>
      </c>
      <c r="D15" s="24">
        <v>25368.76</v>
      </c>
      <c r="E15" s="24">
        <v>66977.8</v>
      </c>
      <c r="F15" s="24">
        <v>46752.84</v>
      </c>
      <c r="G15" s="24">
        <v>42790.78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102077.95</v>
      </c>
      <c r="D20" s="24">
        <v>102077.95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34969693.619999997</v>
      </c>
      <c r="D23" s="24">
        <v>34969693.619999997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1754382.44</v>
      </c>
      <c r="D24" s="24">
        <v>1754382.44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4929095.18</v>
      </c>
      <c r="D27" s="24">
        <v>4929095.18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571715836.76999998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273509.8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563353940.36000001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8088386.6100000003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20213840.289999999</v>
      </c>
      <c r="D62" s="24">
        <f t="shared" ref="D62:E62" si="0">SUM(D63:D70)</f>
        <v>63548.74</v>
      </c>
      <c r="E62" s="24">
        <f t="shared" si="0"/>
        <v>-15467465.830000002</v>
      </c>
    </row>
    <row r="63" spans="1:9" x14ac:dyDescent="0.2">
      <c r="A63" s="22">
        <v>1241</v>
      </c>
      <c r="B63" s="20" t="s">
        <v>239</v>
      </c>
      <c r="C63" s="24">
        <v>4656786.4800000004</v>
      </c>
      <c r="D63" s="24">
        <v>0</v>
      </c>
      <c r="E63" s="24">
        <v>-2878253.58</v>
      </c>
    </row>
    <row r="64" spans="1:9" x14ac:dyDescent="0.2">
      <c r="A64" s="22">
        <v>1242</v>
      </c>
      <c r="B64" s="20" t="s">
        <v>240</v>
      </c>
      <c r="C64" s="24">
        <v>867045.51</v>
      </c>
      <c r="D64" s="24">
        <v>0</v>
      </c>
      <c r="E64" s="24">
        <v>-531004.32999999996</v>
      </c>
    </row>
    <row r="65" spans="1:9" x14ac:dyDescent="0.2">
      <c r="A65" s="22">
        <v>1243</v>
      </c>
      <c r="B65" s="20" t="s">
        <v>241</v>
      </c>
      <c r="C65" s="24">
        <v>211500.86</v>
      </c>
      <c r="D65" s="24">
        <v>0</v>
      </c>
      <c r="E65" s="24">
        <v>-110890.13</v>
      </c>
    </row>
    <row r="66" spans="1:9" x14ac:dyDescent="0.2">
      <c r="A66" s="22">
        <v>1244</v>
      </c>
      <c r="B66" s="20" t="s">
        <v>242</v>
      </c>
      <c r="C66" s="24">
        <v>6519794.8499999996</v>
      </c>
      <c r="D66" s="24">
        <v>4</v>
      </c>
      <c r="E66" s="24">
        <v>-5305545.63</v>
      </c>
    </row>
    <row r="67" spans="1:9" x14ac:dyDescent="0.2">
      <c r="A67" s="22">
        <v>1245</v>
      </c>
      <c r="B67" s="20" t="s">
        <v>243</v>
      </c>
      <c r="C67" s="24">
        <v>155312.26</v>
      </c>
      <c r="D67" s="24">
        <v>0</v>
      </c>
      <c r="E67" s="24">
        <v>-106242.96</v>
      </c>
    </row>
    <row r="68" spans="1:9" x14ac:dyDescent="0.2">
      <c r="A68" s="22">
        <v>1246</v>
      </c>
      <c r="B68" s="20" t="s">
        <v>244</v>
      </c>
      <c r="C68" s="24">
        <v>7764170.3300000001</v>
      </c>
      <c r="D68" s="24">
        <v>63544.74</v>
      </c>
      <c r="E68" s="24">
        <v>-6542129.2000000002</v>
      </c>
    </row>
    <row r="69" spans="1:9" x14ac:dyDescent="0.2">
      <c r="A69" s="22">
        <v>1247</v>
      </c>
      <c r="B69" s="20" t="s">
        <v>245</v>
      </c>
      <c r="C69" s="24">
        <v>21230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18000</v>
      </c>
      <c r="D70" s="24">
        <v>0</v>
      </c>
      <c r="E70" s="24">
        <v>6600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708356.03</v>
      </c>
      <c r="D74" s="24">
        <f>SUM(D75:D79)</f>
        <v>0</v>
      </c>
      <c r="E74" s="24">
        <f>SUM(E75:E79)</f>
        <v>170371.83000000002</v>
      </c>
    </row>
    <row r="75" spans="1:9" x14ac:dyDescent="0.2">
      <c r="A75" s="22">
        <v>1251</v>
      </c>
      <c r="B75" s="20" t="s">
        <v>249</v>
      </c>
      <c r="C75" s="24">
        <v>688719.91</v>
      </c>
      <c r="D75" s="24">
        <v>0</v>
      </c>
      <c r="E75" s="24">
        <v>160920.1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19636.12</v>
      </c>
      <c r="D78" s="24">
        <v>0</v>
      </c>
      <c r="E78" s="24">
        <v>9451.73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273087.21999999997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273087.21999999997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79600607.140000015</v>
      </c>
      <c r="D110" s="24">
        <f>SUM(D111:D119)</f>
        <v>79600607.140000015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17343190.760000002</v>
      </c>
      <c r="D111" s="24">
        <f>C111</f>
        <v>17343190.760000002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3202965.86</v>
      </c>
      <c r="D112" s="24">
        <f t="shared" ref="D112:D119" si="1">C112</f>
        <v>3202965.86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7845064.0099999998</v>
      </c>
      <c r="D113" s="24">
        <f t="shared" si="1"/>
        <v>7845064.0099999998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10043869.050000001</v>
      </c>
      <c r="D117" s="24">
        <f t="shared" si="1"/>
        <v>10043869.050000001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41165517.460000001</v>
      </c>
      <c r="D119" s="24">
        <f t="shared" si="1"/>
        <v>41165517.460000001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149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595</v>
      </c>
    </row>
    <row r="10" spans="1:2" ht="15" customHeight="1" x14ac:dyDescent="0.2">
      <c r="A10" s="96"/>
      <c r="B10" s="95" t="s">
        <v>596</v>
      </c>
    </row>
    <row r="11" spans="1:2" ht="15" customHeight="1" x14ac:dyDescent="0.2">
      <c r="A11" s="96"/>
      <c r="B11" s="95" t="s">
        <v>127</v>
      </c>
    </row>
    <row r="12" spans="1:2" ht="15" customHeight="1" x14ac:dyDescent="0.2">
      <c r="A12" s="96"/>
      <c r="B12" s="95" t="s">
        <v>126</v>
      </c>
    </row>
    <row r="13" spans="1:2" ht="15" customHeight="1" x14ac:dyDescent="0.2">
      <c r="A13" s="96"/>
      <c r="B13" s="95" t="s">
        <v>128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137</v>
      </c>
    </row>
    <row r="20" spans="1:2" x14ac:dyDescent="0.2">
      <c r="A20" s="96"/>
    </row>
    <row r="21" spans="1:2" ht="15" customHeight="1" x14ac:dyDescent="0.2">
      <c r="A21" s="94" t="s">
        <v>133</v>
      </c>
      <c r="B21" s="1" t="s">
        <v>188</v>
      </c>
    </row>
    <row r="22" spans="1:2" ht="15" customHeight="1" x14ac:dyDescent="0.2">
      <c r="A22" s="96"/>
      <c r="B22" s="100" t="s">
        <v>189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129</v>
      </c>
    </row>
    <row r="26" spans="1:2" ht="15" customHeight="1" x14ac:dyDescent="0.2">
      <c r="A26" s="96"/>
      <c r="B26" s="99" t="s">
        <v>130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136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131</v>
      </c>
    </row>
    <row r="37" spans="1:2" ht="15" customHeight="1" x14ac:dyDescent="0.2">
      <c r="A37" s="96"/>
      <c r="B37" s="95" t="s">
        <v>138</v>
      </c>
    </row>
    <row r="38" spans="1:2" ht="15" customHeight="1" x14ac:dyDescent="0.2">
      <c r="A38" s="96"/>
      <c r="B38" s="102" t="s">
        <v>191</v>
      </c>
    </row>
    <row r="39" spans="1:2" ht="15" customHeight="1" x14ac:dyDescent="0.2">
      <c r="A39" s="96"/>
      <c r="B39" s="95" t="s">
        <v>192</v>
      </c>
    </row>
    <row r="40" spans="1:2" ht="15" customHeight="1" x14ac:dyDescent="0.2">
      <c r="A40" s="96"/>
      <c r="B40" s="95" t="s">
        <v>134</v>
      </c>
    </row>
    <row r="41" spans="1:2" ht="15" customHeight="1" x14ac:dyDescent="0.2">
      <c r="A41" s="96"/>
      <c r="B41" s="95" t="s">
        <v>135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139</v>
      </c>
    </row>
    <row r="44" spans="1:2" ht="15" customHeight="1" x14ac:dyDescent="0.2">
      <c r="A44" s="96"/>
      <c r="B44" s="95" t="s">
        <v>142</v>
      </c>
    </row>
    <row r="45" spans="1:2" ht="15" customHeight="1" x14ac:dyDescent="0.2">
      <c r="A45" s="96"/>
      <c r="B45" s="102" t="s">
        <v>193</v>
      </c>
    </row>
    <row r="46" spans="1:2" ht="15" customHeight="1" x14ac:dyDescent="0.2">
      <c r="A46" s="96"/>
      <c r="B46" s="95" t="s">
        <v>194</v>
      </c>
    </row>
    <row r="47" spans="1:2" ht="15" customHeight="1" x14ac:dyDescent="0.2">
      <c r="A47" s="96"/>
      <c r="B47" s="95" t="s">
        <v>141</v>
      </c>
    </row>
    <row r="48" spans="1:2" ht="15" customHeight="1" x14ac:dyDescent="0.2">
      <c r="A48" s="96"/>
      <c r="B48" s="95" t="s">
        <v>140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170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topLeftCell="A223" zoomScaleNormal="100" workbookViewId="0">
      <selection activeCell="B225" sqref="B22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672</v>
      </c>
      <c r="B1" s="153"/>
      <c r="C1" s="153"/>
      <c r="D1" s="14" t="s">
        <v>617</v>
      </c>
      <c r="E1" s="25">
        <v>2022</v>
      </c>
    </row>
    <row r="2" spans="1:5" s="16" customFormat="1" ht="18.95" customHeight="1" x14ac:dyDescent="0.25">
      <c r="A2" s="153" t="s">
        <v>622</v>
      </c>
      <c r="B2" s="153"/>
      <c r="C2" s="153"/>
      <c r="D2" s="14" t="s">
        <v>618</v>
      </c>
      <c r="E2" s="25" t="s">
        <v>620</v>
      </c>
    </row>
    <row r="3" spans="1:5" s="16" customFormat="1" ht="18.95" customHeight="1" x14ac:dyDescent="0.25">
      <c r="A3" s="153" t="s">
        <v>673</v>
      </c>
      <c r="B3" s="153"/>
      <c r="C3" s="153"/>
      <c r="D3" s="14" t="s">
        <v>619</v>
      </c>
      <c r="E3" s="25">
        <v>3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45" t="s">
        <v>575</v>
      </c>
      <c r="B6" s="45"/>
      <c r="C6" s="45"/>
      <c r="D6" s="45"/>
      <c r="E6" s="45"/>
    </row>
    <row r="7" spans="1:5" x14ac:dyDescent="0.2">
      <c r="A7" s="46" t="s">
        <v>146</v>
      </c>
      <c r="B7" s="46" t="s">
        <v>143</v>
      </c>
      <c r="C7" s="46" t="s">
        <v>144</v>
      </c>
      <c r="D7" s="46" t="s">
        <v>305</v>
      </c>
      <c r="E7" s="46"/>
    </row>
    <row r="8" spans="1:5" x14ac:dyDescent="0.2">
      <c r="A8" s="48">
        <v>4100</v>
      </c>
      <c r="B8" s="49" t="s">
        <v>306</v>
      </c>
      <c r="C8" s="52">
        <f>SUM(C9+C19+C25+C28+C34+C37+C46)</f>
        <v>19809727.189999998</v>
      </c>
      <c r="D8" s="87"/>
      <c r="E8" s="47"/>
    </row>
    <row r="9" spans="1:5" x14ac:dyDescent="0.2">
      <c r="A9" s="48">
        <v>4110</v>
      </c>
      <c r="B9" s="49" t="s">
        <v>307</v>
      </c>
      <c r="C9" s="52">
        <f>SUM(C10:C18)</f>
        <v>12841643.719999999</v>
      </c>
      <c r="D9" s="87"/>
      <c r="E9" s="47"/>
    </row>
    <row r="10" spans="1:5" x14ac:dyDescent="0.2">
      <c r="A10" s="48">
        <v>4111</v>
      </c>
      <c r="B10" s="49" t="s">
        <v>308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309</v>
      </c>
      <c r="C11" s="52">
        <v>11503553.189999999</v>
      </c>
      <c r="D11" s="87"/>
      <c r="E11" s="47"/>
    </row>
    <row r="12" spans="1:5" x14ac:dyDescent="0.2">
      <c r="A12" s="48">
        <v>4113</v>
      </c>
      <c r="B12" s="49" t="s">
        <v>310</v>
      </c>
      <c r="C12" s="52">
        <v>1061431.17</v>
      </c>
      <c r="D12" s="87"/>
      <c r="E12" s="47"/>
    </row>
    <row r="13" spans="1:5" x14ac:dyDescent="0.2">
      <c r="A13" s="48">
        <v>4114</v>
      </c>
      <c r="B13" s="49" t="s">
        <v>311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312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313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314</v>
      </c>
      <c r="C16" s="52">
        <v>276659.36</v>
      </c>
      <c r="D16" s="87"/>
      <c r="E16" s="47"/>
    </row>
    <row r="17" spans="1:5" ht="22.5" x14ac:dyDescent="0.2">
      <c r="A17" s="48">
        <v>4118</v>
      </c>
      <c r="B17" s="50" t="s">
        <v>494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315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316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317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495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318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319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320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321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322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496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323</v>
      </c>
      <c r="C28" s="52">
        <f>SUM(C29:C33)</f>
        <v>4347868.21</v>
      </c>
      <c r="D28" s="87"/>
      <c r="E28" s="47"/>
    </row>
    <row r="29" spans="1:5" x14ac:dyDescent="0.2">
      <c r="A29" s="48">
        <v>4141</v>
      </c>
      <c r="B29" s="49" t="s">
        <v>324</v>
      </c>
      <c r="C29" s="52">
        <v>772154.69</v>
      </c>
      <c r="D29" s="87"/>
      <c r="E29" s="47"/>
    </row>
    <row r="30" spans="1:5" x14ac:dyDescent="0.2">
      <c r="A30" s="48">
        <v>4143</v>
      </c>
      <c r="B30" s="49" t="s">
        <v>325</v>
      </c>
      <c r="C30" s="52">
        <v>3575713.52</v>
      </c>
      <c r="D30" s="87"/>
      <c r="E30" s="47"/>
    </row>
    <row r="31" spans="1:5" x14ac:dyDescent="0.2">
      <c r="A31" s="48">
        <v>4144</v>
      </c>
      <c r="B31" s="49" t="s">
        <v>326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497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327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498</v>
      </c>
      <c r="C34" s="52">
        <f>SUM(C35:C36)</f>
        <v>455.9</v>
      </c>
      <c r="D34" s="87"/>
      <c r="E34" s="47"/>
    </row>
    <row r="35" spans="1:5" x14ac:dyDescent="0.2">
      <c r="A35" s="48">
        <v>4151</v>
      </c>
      <c r="B35" s="49" t="s">
        <v>498</v>
      </c>
      <c r="C35" s="52">
        <v>455.9</v>
      </c>
      <c r="D35" s="87"/>
      <c r="E35" s="47"/>
    </row>
    <row r="36" spans="1:5" ht="22.5" x14ac:dyDescent="0.2">
      <c r="A36" s="48">
        <v>4154</v>
      </c>
      <c r="B36" s="50" t="s">
        <v>499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500</v>
      </c>
      <c r="C37" s="52">
        <f>SUM(C38:C45)</f>
        <v>2619759.36</v>
      </c>
      <c r="D37" s="87"/>
      <c r="E37" s="47"/>
    </row>
    <row r="38" spans="1:5" x14ac:dyDescent="0.2">
      <c r="A38" s="48">
        <v>4161</v>
      </c>
      <c r="B38" s="49" t="s">
        <v>328</v>
      </c>
      <c r="C38" s="52">
        <v>94753.79</v>
      </c>
      <c r="D38" s="87"/>
      <c r="E38" s="47"/>
    </row>
    <row r="39" spans="1:5" x14ac:dyDescent="0.2">
      <c r="A39" s="48">
        <v>4162</v>
      </c>
      <c r="B39" s="49" t="s">
        <v>329</v>
      </c>
      <c r="C39" s="52">
        <v>2763486</v>
      </c>
      <c r="D39" s="87"/>
      <c r="E39" s="47"/>
    </row>
    <row r="40" spans="1:5" x14ac:dyDescent="0.2">
      <c r="A40" s="48">
        <v>4163</v>
      </c>
      <c r="B40" s="49" t="s">
        <v>330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331</v>
      </c>
      <c r="C41" s="52">
        <v>-276114.43</v>
      </c>
      <c r="D41" s="87"/>
      <c r="E41" s="47"/>
    </row>
    <row r="42" spans="1:5" x14ac:dyDescent="0.2">
      <c r="A42" s="48">
        <v>4165</v>
      </c>
      <c r="B42" s="49" t="s">
        <v>332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501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333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334</v>
      </c>
      <c r="C45" s="52">
        <v>37634</v>
      </c>
      <c r="D45" s="87"/>
      <c r="E45" s="47"/>
    </row>
    <row r="46" spans="1:5" x14ac:dyDescent="0.2">
      <c r="A46" s="48">
        <v>4170</v>
      </c>
      <c r="B46" s="49" t="s">
        <v>612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502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503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504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505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506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507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508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509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574</v>
      </c>
      <c r="B56" s="45"/>
      <c r="C56" s="45"/>
      <c r="D56" s="45"/>
      <c r="E56" s="45"/>
    </row>
    <row r="57" spans="1:5" x14ac:dyDescent="0.2">
      <c r="A57" s="46" t="s">
        <v>146</v>
      </c>
      <c r="B57" s="46" t="s">
        <v>143</v>
      </c>
      <c r="C57" s="46" t="s">
        <v>144</v>
      </c>
      <c r="D57" s="46" t="s">
        <v>305</v>
      </c>
      <c r="E57" s="46"/>
    </row>
    <row r="58" spans="1:5" ht="33.75" x14ac:dyDescent="0.2">
      <c r="A58" s="48">
        <v>4200</v>
      </c>
      <c r="B58" s="50" t="s">
        <v>510</v>
      </c>
      <c r="C58" s="52">
        <f>+C59+C65</f>
        <v>73192642.270000011</v>
      </c>
      <c r="D58" s="87"/>
      <c r="E58" s="47"/>
    </row>
    <row r="59" spans="1:5" ht="22.5" x14ac:dyDescent="0.2">
      <c r="A59" s="48">
        <v>4210</v>
      </c>
      <c r="B59" s="50" t="s">
        <v>511</v>
      </c>
      <c r="C59" s="52">
        <f>SUM(C60:C64)</f>
        <v>73192642.270000011</v>
      </c>
      <c r="D59" s="87"/>
      <c r="E59" s="47"/>
    </row>
    <row r="60" spans="1:5" x14ac:dyDescent="0.2">
      <c r="A60" s="48">
        <v>4211</v>
      </c>
      <c r="B60" s="49" t="s">
        <v>335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336</v>
      </c>
      <c r="C61" s="52">
        <v>72314866.730000004</v>
      </c>
      <c r="D61" s="87"/>
      <c r="E61" s="47"/>
    </row>
    <row r="62" spans="1:5" x14ac:dyDescent="0.2">
      <c r="A62" s="48">
        <v>4213</v>
      </c>
      <c r="B62" s="49" t="s">
        <v>337</v>
      </c>
      <c r="C62" s="52">
        <v>877775.54</v>
      </c>
      <c r="D62" s="87"/>
      <c r="E62" s="47"/>
    </row>
    <row r="63" spans="1:5" x14ac:dyDescent="0.2">
      <c r="A63" s="48">
        <v>4214</v>
      </c>
      <c r="B63" s="49" t="s">
        <v>512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513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338</v>
      </c>
      <c r="C65" s="52">
        <f>SUM(C66:C69)</f>
        <v>0</v>
      </c>
      <c r="D65" s="87"/>
      <c r="E65" s="47"/>
    </row>
    <row r="66" spans="1:5" x14ac:dyDescent="0.2">
      <c r="A66" s="48">
        <v>4221</v>
      </c>
      <c r="B66" s="49" t="s">
        <v>339</v>
      </c>
      <c r="C66" s="52">
        <v>0</v>
      </c>
      <c r="D66" s="87"/>
      <c r="E66" s="47"/>
    </row>
    <row r="67" spans="1:5" x14ac:dyDescent="0.2">
      <c r="A67" s="48">
        <v>4223</v>
      </c>
      <c r="B67" s="49" t="s">
        <v>340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342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514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582</v>
      </c>
      <c r="B71" s="45"/>
      <c r="C71" s="45"/>
      <c r="D71" s="45"/>
      <c r="E71" s="45"/>
    </row>
    <row r="72" spans="1:5" x14ac:dyDescent="0.2">
      <c r="A72" s="46" t="s">
        <v>146</v>
      </c>
      <c r="B72" s="46" t="s">
        <v>143</v>
      </c>
      <c r="C72" s="46" t="s">
        <v>144</v>
      </c>
      <c r="D72" s="46" t="s">
        <v>147</v>
      </c>
      <c r="E72" s="46" t="s">
        <v>207</v>
      </c>
    </row>
    <row r="73" spans="1:5" x14ac:dyDescent="0.2">
      <c r="A73" s="51">
        <v>4300</v>
      </c>
      <c r="B73" s="49" t="s">
        <v>343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344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515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345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346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347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348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349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350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351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352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352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353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353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354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355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516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356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357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358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517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354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576</v>
      </c>
      <c r="B96" s="45"/>
      <c r="C96" s="45"/>
      <c r="D96" s="45"/>
      <c r="E96" s="45"/>
    </row>
    <row r="97" spans="1:5" x14ac:dyDescent="0.2">
      <c r="A97" s="46" t="s">
        <v>146</v>
      </c>
      <c r="B97" s="46" t="s">
        <v>143</v>
      </c>
      <c r="C97" s="46" t="s">
        <v>144</v>
      </c>
      <c r="D97" s="46" t="s">
        <v>359</v>
      </c>
      <c r="E97" s="46" t="s">
        <v>207</v>
      </c>
    </row>
    <row r="98" spans="1:5" x14ac:dyDescent="0.2">
      <c r="A98" s="51">
        <v>5000</v>
      </c>
      <c r="B98" s="49" t="s">
        <v>360</v>
      </c>
      <c r="C98" s="52">
        <f>C99+C127+C160+C170+C185+C218</f>
        <v>106796913.78999998</v>
      </c>
      <c r="D98" s="53">
        <v>1</v>
      </c>
      <c r="E98" s="49"/>
    </row>
    <row r="99" spans="1:5" x14ac:dyDescent="0.2">
      <c r="A99" s="51">
        <v>5100</v>
      </c>
      <c r="B99" s="49" t="s">
        <v>361</v>
      </c>
      <c r="C99" s="52">
        <f>C100+C107+C117</f>
        <v>88027291.919999987</v>
      </c>
      <c r="D99" s="53">
        <f>C99/$C$98</f>
        <v>0.82424939819040444</v>
      </c>
      <c r="E99" s="49"/>
    </row>
    <row r="100" spans="1:5" x14ac:dyDescent="0.2">
      <c r="A100" s="51">
        <v>5110</v>
      </c>
      <c r="B100" s="49" t="s">
        <v>362</v>
      </c>
      <c r="C100" s="52">
        <f>SUM(C101:C106)</f>
        <v>58421991.969999999</v>
      </c>
      <c r="D100" s="53">
        <f t="shared" ref="D100:D163" si="0">C100/$C$98</f>
        <v>0.54703820453911278</v>
      </c>
      <c r="E100" s="49"/>
    </row>
    <row r="101" spans="1:5" x14ac:dyDescent="0.2">
      <c r="A101" s="51">
        <v>5111</v>
      </c>
      <c r="B101" s="49" t="s">
        <v>363</v>
      </c>
      <c r="C101" s="52">
        <v>31321070.43</v>
      </c>
      <c r="D101" s="53">
        <f t="shared" si="0"/>
        <v>0.29327692457094934</v>
      </c>
      <c r="E101" s="49"/>
    </row>
    <row r="102" spans="1:5" x14ac:dyDescent="0.2">
      <c r="A102" s="51">
        <v>5112</v>
      </c>
      <c r="B102" s="49" t="s">
        <v>364</v>
      </c>
      <c r="C102" s="52">
        <v>7358717.04</v>
      </c>
      <c r="D102" s="53">
        <f t="shared" si="0"/>
        <v>6.8903836064680743E-2</v>
      </c>
      <c r="E102" s="49"/>
    </row>
    <row r="103" spans="1:5" x14ac:dyDescent="0.2">
      <c r="A103" s="51">
        <v>5113</v>
      </c>
      <c r="B103" s="49" t="s">
        <v>365</v>
      </c>
      <c r="C103" s="52">
        <v>919344.75</v>
      </c>
      <c r="D103" s="53">
        <f t="shared" si="0"/>
        <v>8.6083456663153465E-3</v>
      </c>
      <c r="E103" s="49"/>
    </row>
    <row r="104" spans="1:5" x14ac:dyDescent="0.2">
      <c r="A104" s="51">
        <v>5114</v>
      </c>
      <c r="B104" s="49" t="s">
        <v>366</v>
      </c>
      <c r="C104" s="52">
        <v>3733001.82</v>
      </c>
      <c r="D104" s="53">
        <f t="shared" si="0"/>
        <v>3.495421063702632E-2</v>
      </c>
      <c r="E104" s="49"/>
    </row>
    <row r="105" spans="1:5" x14ac:dyDescent="0.2">
      <c r="A105" s="51">
        <v>5115</v>
      </c>
      <c r="B105" s="49" t="s">
        <v>367</v>
      </c>
      <c r="C105" s="52">
        <v>15089857.93</v>
      </c>
      <c r="D105" s="53">
        <f t="shared" si="0"/>
        <v>0.14129488760014106</v>
      </c>
      <c r="E105" s="49"/>
    </row>
    <row r="106" spans="1:5" x14ac:dyDescent="0.2">
      <c r="A106" s="51">
        <v>5116</v>
      </c>
      <c r="B106" s="49" t="s">
        <v>368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369</v>
      </c>
      <c r="C107" s="52">
        <f>SUM(C108:C116)</f>
        <v>7039769.6900000004</v>
      </c>
      <c r="D107" s="53">
        <f t="shared" si="0"/>
        <v>6.5917351355701592E-2</v>
      </c>
      <c r="E107" s="49"/>
    </row>
    <row r="108" spans="1:5" x14ac:dyDescent="0.2">
      <c r="A108" s="51">
        <v>5121</v>
      </c>
      <c r="B108" s="49" t="s">
        <v>370</v>
      </c>
      <c r="C108" s="52">
        <v>1111902.03</v>
      </c>
      <c r="D108" s="53">
        <f t="shared" si="0"/>
        <v>1.041136855496019E-2</v>
      </c>
      <c r="E108" s="49"/>
    </row>
    <row r="109" spans="1:5" x14ac:dyDescent="0.2">
      <c r="A109" s="51">
        <v>5122</v>
      </c>
      <c r="B109" s="49" t="s">
        <v>371</v>
      </c>
      <c r="C109" s="52">
        <v>544272.69999999995</v>
      </c>
      <c r="D109" s="53">
        <f t="shared" si="0"/>
        <v>5.0963335988362937E-3</v>
      </c>
      <c r="E109" s="49"/>
    </row>
    <row r="110" spans="1:5" x14ac:dyDescent="0.2">
      <c r="A110" s="51">
        <v>5123</v>
      </c>
      <c r="B110" s="49" t="s">
        <v>372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373</v>
      </c>
      <c r="C111" s="52">
        <v>1915544.08</v>
      </c>
      <c r="D111" s="53">
        <f t="shared" si="0"/>
        <v>1.793632430021928E-2</v>
      </c>
      <c r="E111" s="49"/>
    </row>
    <row r="112" spans="1:5" x14ac:dyDescent="0.2">
      <c r="A112" s="51">
        <v>5125</v>
      </c>
      <c r="B112" s="49" t="s">
        <v>374</v>
      </c>
      <c r="C112" s="52">
        <v>10560.27</v>
      </c>
      <c r="D112" s="53">
        <f t="shared" si="0"/>
        <v>9.8881789980983709E-5</v>
      </c>
      <c r="E112" s="49"/>
    </row>
    <row r="113" spans="1:5" x14ac:dyDescent="0.2">
      <c r="A113" s="51">
        <v>5126</v>
      </c>
      <c r="B113" s="49" t="s">
        <v>375</v>
      </c>
      <c r="C113" s="52">
        <v>2245935.4900000002</v>
      </c>
      <c r="D113" s="53">
        <f t="shared" si="0"/>
        <v>2.1029966225581141E-2</v>
      </c>
      <c r="E113" s="49"/>
    </row>
    <row r="114" spans="1:5" x14ac:dyDescent="0.2">
      <c r="A114" s="51">
        <v>5127</v>
      </c>
      <c r="B114" s="49" t="s">
        <v>376</v>
      </c>
      <c r="C114" s="52">
        <v>67399.94</v>
      </c>
      <c r="D114" s="53">
        <f t="shared" si="0"/>
        <v>6.311038175928175E-4</v>
      </c>
      <c r="E114" s="49"/>
    </row>
    <row r="115" spans="1:5" x14ac:dyDescent="0.2">
      <c r="A115" s="51">
        <v>5128</v>
      </c>
      <c r="B115" s="49" t="s">
        <v>377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378</v>
      </c>
      <c r="C116" s="52">
        <v>1144155.18</v>
      </c>
      <c r="D116" s="53">
        <f t="shared" si="0"/>
        <v>1.0713373068530881E-2</v>
      </c>
      <c r="E116" s="49"/>
    </row>
    <row r="117" spans="1:5" x14ac:dyDescent="0.2">
      <c r="A117" s="51">
        <v>5130</v>
      </c>
      <c r="B117" s="49" t="s">
        <v>379</v>
      </c>
      <c r="C117" s="52">
        <f>SUM(C118:C126)</f>
        <v>22565530.259999998</v>
      </c>
      <c r="D117" s="53">
        <f t="shared" si="0"/>
        <v>0.2112938422955902</v>
      </c>
      <c r="E117" s="49"/>
    </row>
    <row r="118" spans="1:5" x14ac:dyDescent="0.2">
      <c r="A118" s="51">
        <v>5131</v>
      </c>
      <c r="B118" s="49" t="s">
        <v>380</v>
      </c>
      <c r="C118" s="52">
        <v>10447660.369999999</v>
      </c>
      <c r="D118" s="53">
        <f t="shared" si="0"/>
        <v>9.7827362226437994E-2</v>
      </c>
      <c r="E118" s="49"/>
    </row>
    <row r="119" spans="1:5" x14ac:dyDescent="0.2">
      <c r="A119" s="51">
        <v>5132</v>
      </c>
      <c r="B119" s="49" t="s">
        <v>381</v>
      </c>
      <c r="C119" s="52">
        <v>879384.01</v>
      </c>
      <c r="D119" s="53">
        <f t="shared" si="0"/>
        <v>8.234170621532904E-3</v>
      </c>
      <c r="E119" s="49"/>
    </row>
    <row r="120" spans="1:5" x14ac:dyDescent="0.2">
      <c r="A120" s="51">
        <v>5133</v>
      </c>
      <c r="B120" s="49" t="s">
        <v>382</v>
      </c>
      <c r="C120" s="52">
        <v>2426575.09</v>
      </c>
      <c r="D120" s="53">
        <f t="shared" si="0"/>
        <v>2.2721397125496472E-2</v>
      </c>
      <c r="E120" s="49"/>
    </row>
    <row r="121" spans="1:5" x14ac:dyDescent="0.2">
      <c r="A121" s="51">
        <v>5134</v>
      </c>
      <c r="B121" s="49" t="s">
        <v>383</v>
      </c>
      <c r="C121" s="52">
        <v>152.59</v>
      </c>
      <c r="D121" s="53">
        <f t="shared" si="0"/>
        <v>1.4287866061377505E-6</v>
      </c>
      <c r="E121" s="49"/>
    </row>
    <row r="122" spans="1:5" x14ac:dyDescent="0.2">
      <c r="A122" s="51">
        <v>5135</v>
      </c>
      <c r="B122" s="49" t="s">
        <v>384</v>
      </c>
      <c r="C122" s="52">
        <v>5110658.99</v>
      </c>
      <c r="D122" s="53">
        <f t="shared" si="0"/>
        <v>4.7853995107474179E-2</v>
      </c>
      <c r="E122" s="49"/>
    </row>
    <row r="123" spans="1:5" x14ac:dyDescent="0.2">
      <c r="A123" s="51">
        <v>5136</v>
      </c>
      <c r="B123" s="49" t="s">
        <v>385</v>
      </c>
      <c r="C123" s="52">
        <v>1324710.2</v>
      </c>
      <c r="D123" s="53">
        <f t="shared" si="0"/>
        <v>1.2404011997995025E-2</v>
      </c>
      <c r="E123" s="49"/>
    </row>
    <row r="124" spans="1:5" x14ac:dyDescent="0.2">
      <c r="A124" s="51">
        <v>5137</v>
      </c>
      <c r="B124" s="49" t="s">
        <v>386</v>
      </c>
      <c r="C124" s="52">
        <v>171929.81</v>
      </c>
      <c r="D124" s="53">
        <f t="shared" si="0"/>
        <v>1.6098762023973279E-3</v>
      </c>
      <c r="E124" s="49"/>
    </row>
    <row r="125" spans="1:5" x14ac:dyDescent="0.2">
      <c r="A125" s="51">
        <v>5138</v>
      </c>
      <c r="B125" s="49" t="s">
        <v>387</v>
      </c>
      <c r="C125" s="52">
        <v>2104538.19</v>
      </c>
      <c r="D125" s="53">
        <f t="shared" si="0"/>
        <v>1.9705983209760695E-2</v>
      </c>
      <c r="E125" s="49"/>
    </row>
    <row r="126" spans="1:5" x14ac:dyDescent="0.2">
      <c r="A126" s="51">
        <v>5139</v>
      </c>
      <c r="B126" s="49" t="s">
        <v>388</v>
      </c>
      <c r="C126" s="52">
        <v>99921.01</v>
      </c>
      <c r="D126" s="53">
        <f t="shared" si="0"/>
        <v>9.356170178894831E-4</v>
      </c>
      <c r="E126" s="49"/>
    </row>
    <row r="127" spans="1:5" x14ac:dyDescent="0.2">
      <c r="A127" s="51">
        <v>5200</v>
      </c>
      <c r="B127" s="49" t="s">
        <v>389</v>
      </c>
      <c r="C127" s="52">
        <f>C128+C131+C134+C137+C142+C146+C149+C151+C157</f>
        <v>17418741.449999999</v>
      </c>
      <c r="D127" s="53">
        <f t="shared" si="0"/>
        <v>0.1631015432173567</v>
      </c>
      <c r="E127" s="49"/>
    </row>
    <row r="128" spans="1:5" x14ac:dyDescent="0.2">
      <c r="A128" s="51">
        <v>5210</v>
      </c>
      <c r="B128" s="49" t="s">
        <v>390</v>
      </c>
      <c r="C128" s="52">
        <f>SUM(C129:C130)</f>
        <v>8926875</v>
      </c>
      <c r="D128" s="53">
        <f t="shared" si="0"/>
        <v>8.3587387342984029E-2</v>
      </c>
      <c r="E128" s="49"/>
    </row>
    <row r="129" spans="1:5" x14ac:dyDescent="0.2">
      <c r="A129" s="51">
        <v>5211</v>
      </c>
      <c r="B129" s="49" t="s">
        <v>391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392</v>
      </c>
      <c r="C130" s="52">
        <v>8926875</v>
      </c>
      <c r="D130" s="53">
        <f t="shared" si="0"/>
        <v>8.3587387342984029E-2</v>
      </c>
      <c r="E130" s="49"/>
    </row>
    <row r="131" spans="1:5" x14ac:dyDescent="0.2">
      <c r="A131" s="51">
        <v>5220</v>
      </c>
      <c r="B131" s="49" t="s">
        <v>393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394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395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340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396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397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341</v>
      </c>
      <c r="C137" s="52">
        <f>SUM(C138:C141)</f>
        <v>8491866.4499999993</v>
      </c>
      <c r="D137" s="53">
        <f t="shared" si="0"/>
        <v>7.9514155874372675E-2</v>
      </c>
      <c r="E137" s="49"/>
    </row>
    <row r="138" spans="1:5" x14ac:dyDescent="0.2">
      <c r="A138" s="51">
        <v>5241</v>
      </c>
      <c r="B138" s="49" t="s">
        <v>398</v>
      </c>
      <c r="C138" s="52">
        <v>8243966.4500000002</v>
      </c>
      <c r="D138" s="53">
        <f t="shared" si="0"/>
        <v>7.7192927748928372E-2</v>
      </c>
      <c r="E138" s="49"/>
    </row>
    <row r="139" spans="1:5" x14ac:dyDescent="0.2">
      <c r="A139" s="51">
        <v>5242</v>
      </c>
      <c r="B139" s="49" t="s">
        <v>399</v>
      </c>
      <c r="C139" s="52">
        <v>247900</v>
      </c>
      <c r="D139" s="53">
        <f t="shared" si="0"/>
        <v>2.3212281254443171E-3</v>
      </c>
      <c r="E139" s="49"/>
    </row>
    <row r="140" spans="1:5" x14ac:dyDescent="0.2">
      <c r="A140" s="51">
        <v>5243</v>
      </c>
      <c r="B140" s="49" t="s">
        <v>400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401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342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402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403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404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405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406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407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408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409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410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411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412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413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414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415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416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417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418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419</v>
      </c>
      <c r="C160" s="52">
        <f>C161+C164+C167</f>
        <v>1135000.02</v>
      </c>
      <c r="D160" s="53">
        <f t="shared" si="0"/>
        <v>1.0627648119418567E-2</v>
      </c>
      <c r="E160" s="49"/>
    </row>
    <row r="161" spans="1:5" x14ac:dyDescent="0.2">
      <c r="A161" s="51">
        <v>5310</v>
      </c>
      <c r="B161" s="49" t="s">
        <v>335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420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421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336</v>
      </c>
      <c r="C164" s="52">
        <f>SUM(C165:C166)</f>
        <v>0</v>
      </c>
      <c r="D164" s="53">
        <f t="shared" ref="D164:D220" si="1">C164/$C$98</f>
        <v>0</v>
      </c>
      <c r="E164" s="49"/>
    </row>
    <row r="165" spans="1:5" x14ac:dyDescent="0.2">
      <c r="A165" s="51">
        <v>5321</v>
      </c>
      <c r="B165" s="49" t="s">
        <v>422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423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337</v>
      </c>
      <c r="C167" s="52">
        <f>SUM(C168:C169)</f>
        <v>1135000.02</v>
      </c>
      <c r="D167" s="53">
        <f t="shared" si="1"/>
        <v>1.0627648119418567E-2</v>
      </c>
      <c r="E167" s="49"/>
    </row>
    <row r="168" spans="1:5" x14ac:dyDescent="0.2">
      <c r="A168" s="51">
        <v>5331</v>
      </c>
      <c r="B168" s="49" t="s">
        <v>424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425</v>
      </c>
      <c r="C169" s="52">
        <v>1135000.02</v>
      </c>
      <c r="D169" s="53">
        <f t="shared" si="1"/>
        <v>1.0627648119418567E-2</v>
      </c>
      <c r="E169" s="49"/>
    </row>
    <row r="170" spans="1:5" x14ac:dyDescent="0.2">
      <c r="A170" s="51">
        <v>5400</v>
      </c>
      <c r="B170" s="49" t="s">
        <v>426</v>
      </c>
      <c r="C170" s="52">
        <f>C171+C174+C177+C180+C182</f>
        <v>152331.66</v>
      </c>
      <c r="D170" s="53">
        <f t="shared" si="1"/>
        <v>1.4263676223784634E-3</v>
      </c>
      <c r="E170" s="49"/>
    </row>
    <row r="171" spans="1:5" x14ac:dyDescent="0.2">
      <c r="A171" s="51">
        <v>5410</v>
      </c>
      <c r="B171" s="49" t="s">
        <v>427</v>
      </c>
      <c r="C171" s="52">
        <f>SUM(C172:C173)</f>
        <v>152331.66</v>
      </c>
      <c r="D171" s="53">
        <f t="shared" si="1"/>
        <v>1.4263676223784634E-3</v>
      </c>
      <c r="E171" s="49"/>
    </row>
    <row r="172" spans="1:5" x14ac:dyDescent="0.2">
      <c r="A172" s="51">
        <v>5411</v>
      </c>
      <c r="B172" s="49" t="s">
        <v>428</v>
      </c>
      <c r="C172" s="52">
        <v>152331.66</v>
      </c>
      <c r="D172" s="53">
        <f t="shared" si="1"/>
        <v>1.4263676223784634E-3</v>
      </c>
      <c r="E172" s="49"/>
    </row>
    <row r="173" spans="1:5" x14ac:dyDescent="0.2">
      <c r="A173" s="51">
        <v>5412</v>
      </c>
      <c r="B173" s="49" t="s">
        <v>429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430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431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432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433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434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435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436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436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437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438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439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440</v>
      </c>
      <c r="C185" s="52">
        <f>C186+C195+C198+C204+C206+C208</f>
        <v>63548.74</v>
      </c>
      <c r="D185" s="53">
        <f t="shared" si="1"/>
        <v>5.9504285044190521E-4</v>
      </c>
      <c r="E185" s="49"/>
    </row>
    <row r="186" spans="1:5" x14ac:dyDescent="0.2">
      <c r="A186" s="51">
        <v>5510</v>
      </c>
      <c r="B186" s="49" t="s">
        <v>441</v>
      </c>
      <c r="C186" s="52">
        <f>SUM(C187:C194)</f>
        <v>63548.74</v>
      </c>
      <c r="D186" s="53">
        <f t="shared" si="1"/>
        <v>5.9504285044190521E-4</v>
      </c>
      <c r="E186" s="49"/>
    </row>
    <row r="187" spans="1:5" x14ac:dyDescent="0.2">
      <c r="A187" s="51">
        <v>5511</v>
      </c>
      <c r="B187" s="49" t="s">
        <v>442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443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444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445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446</v>
      </c>
      <c r="C191" s="52">
        <v>63548.74</v>
      </c>
      <c r="D191" s="53">
        <f t="shared" si="1"/>
        <v>5.9504285044190521E-4</v>
      </c>
      <c r="E191" s="49"/>
    </row>
    <row r="192" spans="1:5" x14ac:dyDescent="0.2">
      <c r="A192" s="51">
        <v>5516</v>
      </c>
      <c r="B192" s="49" t="s">
        <v>447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448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449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450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451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452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453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454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455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456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5540</v>
      </c>
      <c r="B204" s="49" t="s">
        <v>457</v>
      </c>
      <c r="C204" s="52">
        <f>SUM(C205)</f>
        <v>0</v>
      </c>
      <c r="D204" s="53">
        <f t="shared" si="1"/>
        <v>0</v>
      </c>
      <c r="E204" s="49"/>
    </row>
    <row r="205" spans="1:5" x14ac:dyDescent="0.2">
      <c r="A205" s="51">
        <v>5541</v>
      </c>
      <c r="B205" s="49" t="s">
        <v>457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5550</v>
      </c>
      <c r="B206" s="49" t="s">
        <v>458</v>
      </c>
      <c r="C206" s="52">
        <f>C207</f>
        <v>0</v>
      </c>
      <c r="D206" s="53">
        <f t="shared" si="1"/>
        <v>0</v>
      </c>
      <c r="E206" s="49"/>
    </row>
    <row r="207" spans="1:5" x14ac:dyDescent="0.2">
      <c r="A207" s="51">
        <v>5551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5590</v>
      </c>
      <c r="B208" s="49" t="s">
        <v>459</v>
      </c>
      <c r="C208" s="52">
        <f>SUM(C209:C217)</f>
        <v>0</v>
      </c>
      <c r="D208" s="53">
        <f t="shared" si="1"/>
        <v>0</v>
      </c>
      <c r="E208" s="49"/>
    </row>
    <row r="209" spans="1:5" x14ac:dyDescent="0.2">
      <c r="A209" s="51">
        <v>5591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5592</v>
      </c>
      <c r="B210" s="49" t="s">
        <v>461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5593</v>
      </c>
      <c r="B211" s="49" t="s">
        <v>462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5594</v>
      </c>
      <c r="B212" s="49" t="s">
        <v>518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5595</v>
      </c>
      <c r="B213" s="49" t="s">
        <v>464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5596</v>
      </c>
      <c r="B214" s="49" t="s">
        <v>357</v>
      </c>
      <c r="C214" s="52">
        <v>0</v>
      </c>
      <c r="D214" s="53">
        <f t="shared" si="1"/>
        <v>0</v>
      </c>
      <c r="E214" s="49"/>
    </row>
    <row r="215" spans="1:5" x14ac:dyDescent="0.2">
      <c r="A215" s="51">
        <v>5597</v>
      </c>
      <c r="B215" s="49" t="s">
        <v>465</v>
      </c>
      <c r="C215" s="52">
        <v>0</v>
      </c>
      <c r="D215" s="53">
        <f t="shared" si="1"/>
        <v>0</v>
      </c>
      <c r="E215" s="49"/>
    </row>
    <row r="216" spans="1:5" x14ac:dyDescent="0.2">
      <c r="A216" s="51">
        <v>5598</v>
      </c>
      <c r="B216" s="49" t="s">
        <v>519</v>
      </c>
      <c r="C216" s="52">
        <v>0</v>
      </c>
      <c r="D216" s="53">
        <f t="shared" si="1"/>
        <v>0</v>
      </c>
      <c r="E216" s="49"/>
    </row>
    <row r="217" spans="1:5" x14ac:dyDescent="0.2">
      <c r="A217" s="51">
        <v>5599</v>
      </c>
      <c r="B217" s="49" t="s">
        <v>466</v>
      </c>
      <c r="C217" s="52">
        <v>0</v>
      </c>
      <c r="D217" s="53">
        <f t="shared" si="1"/>
        <v>0</v>
      </c>
      <c r="E217" s="49"/>
    </row>
    <row r="218" spans="1:5" x14ac:dyDescent="0.2">
      <c r="A218" s="51">
        <v>5600</v>
      </c>
      <c r="B218" s="49" t="s">
        <v>79</v>
      </c>
      <c r="C218" s="52">
        <f>C219</f>
        <v>0</v>
      </c>
      <c r="D218" s="53">
        <f t="shared" si="1"/>
        <v>0</v>
      </c>
      <c r="E218" s="49"/>
    </row>
    <row r="219" spans="1:5" x14ac:dyDescent="0.2">
      <c r="A219" s="51">
        <v>5610</v>
      </c>
      <c r="B219" s="49" t="s">
        <v>467</v>
      </c>
      <c r="C219" s="52">
        <f>C220</f>
        <v>0</v>
      </c>
      <c r="D219" s="53">
        <f t="shared" si="1"/>
        <v>0</v>
      </c>
      <c r="E219" s="49"/>
    </row>
    <row r="220" spans="1:5" x14ac:dyDescent="0.2">
      <c r="A220" s="51">
        <v>5611</v>
      </c>
      <c r="B220" s="49" t="s">
        <v>468</v>
      </c>
      <c r="C220" s="52">
        <v>0</v>
      </c>
      <c r="D220" s="53">
        <f t="shared" si="1"/>
        <v>0</v>
      </c>
      <c r="E220" s="49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6" fitToHeight="1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190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577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148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578</v>
      </c>
      <c r="B9" s="97" t="s">
        <v>150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580</v>
      </c>
      <c r="B12" s="97" t="s">
        <v>150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581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topLeftCell="A16" workbookViewId="0">
      <selection activeCell="B32" sqref="B3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672</v>
      </c>
      <c r="B1" s="156"/>
      <c r="C1" s="156"/>
      <c r="D1" s="27" t="s">
        <v>617</v>
      </c>
      <c r="E1" s="28">
        <v>2022</v>
      </c>
    </row>
    <row r="2" spans="1:5" ht="18.95" customHeight="1" x14ac:dyDescent="0.2">
      <c r="A2" s="156" t="s">
        <v>623</v>
      </c>
      <c r="B2" s="156"/>
      <c r="C2" s="156"/>
      <c r="D2" s="27" t="s">
        <v>618</v>
      </c>
      <c r="E2" s="28" t="s">
        <v>620</v>
      </c>
    </row>
    <row r="3" spans="1:5" ht="18.95" customHeight="1" x14ac:dyDescent="0.2">
      <c r="A3" s="156" t="s">
        <v>673</v>
      </c>
      <c r="B3" s="156"/>
      <c r="C3" s="156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4.12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73236067.730000004</v>
      </c>
    </row>
    <row r="15" spans="1:5" x14ac:dyDescent="0.2">
      <c r="A15" s="33">
        <v>3220</v>
      </c>
      <c r="B15" s="29" t="s">
        <v>473</v>
      </c>
      <c r="C15" s="34">
        <v>522986663.10000002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6" fitToHeight="10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175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6"/>
  <sheetViews>
    <sheetView topLeftCell="A121" workbookViewId="0">
      <selection activeCell="B131" sqref="B13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672</v>
      </c>
      <c r="B1" s="156"/>
      <c r="C1" s="156"/>
      <c r="D1" s="27" t="s">
        <v>617</v>
      </c>
      <c r="E1" s="28">
        <v>2022</v>
      </c>
    </row>
    <row r="2" spans="1:5" s="35" customFormat="1" ht="18.95" customHeight="1" x14ac:dyDescent="0.25">
      <c r="A2" s="156" t="s">
        <v>624</v>
      </c>
      <c r="B2" s="156"/>
      <c r="C2" s="156"/>
      <c r="D2" s="27" t="s">
        <v>618</v>
      </c>
      <c r="E2" s="28" t="s">
        <v>620</v>
      </c>
    </row>
    <row r="3" spans="1:5" s="35" customFormat="1" ht="18.95" customHeight="1" x14ac:dyDescent="0.25">
      <c r="A3" s="156" t="s">
        <v>673</v>
      </c>
      <c r="B3" s="156"/>
      <c r="C3" s="156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2">
        <v>2022</v>
      </c>
      <c r="D7" s="122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17540937.48</v>
      </c>
      <c r="D9" s="34">
        <v>3174738.83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27559761.879999999</v>
      </c>
      <c r="D11" s="34">
        <v>239642.27</v>
      </c>
    </row>
    <row r="12" spans="1:5" x14ac:dyDescent="0.2">
      <c r="A12" s="33">
        <v>1115</v>
      </c>
      <c r="B12" s="29" t="s">
        <v>198</v>
      </c>
      <c r="C12" s="34">
        <v>12481568.119999999</v>
      </c>
      <c r="D12" s="34">
        <v>6515958.0099999998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639</v>
      </c>
      <c r="C15" s="123">
        <f>SUM(C8:C14)</f>
        <v>57582267.479999997</v>
      </c>
      <c r="D15" s="123">
        <f>SUM(D8:D14)</f>
        <v>9930339.1099999994</v>
      </c>
    </row>
    <row r="18" spans="1:4" x14ac:dyDescent="0.2">
      <c r="A18" s="31" t="s">
        <v>178</v>
      </c>
      <c r="B18" s="31"/>
      <c r="C18" s="31"/>
      <c r="D18" s="31"/>
    </row>
    <row r="19" spans="1:4" x14ac:dyDescent="0.2">
      <c r="A19" s="32" t="s">
        <v>146</v>
      </c>
      <c r="B19" s="32" t="s">
        <v>661</v>
      </c>
      <c r="C19" s="131" t="s">
        <v>660</v>
      </c>
      <c r="D19" s="131" t="s">
        <v>181</v>
      </c>
    </row>
    <row r="20" spans="1:4" x14ac:dyDescent="0.2">
      <c r="A20" s="41">
        <v>1230</v>
      </c>
      <c r="B20" s="42" t="s">
        <v>230</v>
      </c>
      <c r="C20" s="123">
        <f>SUM(C21:C27)</f>
        <v>21887659.800000001</v>
      </c>
      <c r="D20" s="123">
        <f>SUM(D21:D27)</f>
        <v>19416521.52</v>
      </c>
    </row>
    <row r="21" spans="1:4" x14ac:dyDescent="0.2">
      <c r="A21" s="33">
        <v>1231</v>
      </c>
      <c r="B21" s="29" t="s">
        <v>231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232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233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234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235</v>
      </c>
      <c r="C25" s="34">
        <v>21887659.800000001</v>
      </c>
      <c r="D25" s="34">
        <v>19416521.52</v>
      </c>
    </row>
    <row r="26" spans="1:4" x14ac:dyDescent="0.2">
      <c r="A26" s="33">
        <v>1236</v>
      </c>
      <c r="B26" s="29" t="s">
        <v>236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237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238</v>
      </c>
      <c r="C28" s="123">
        <f>SUM(C29:C36)</f>
        <v>971282.58000000007</v>
      </c>
      <c r="D28" s="123">
        <f>SUM(D29:D36)</f>
        <v>520893.54000000004</v>
      </c>
    </row>
    <row r="29" spans="1:4" x14ac:dyDescent="0.2">
      <c r="A29" s="33">
        <v>1241</v>
      </c>
      <c r="B29" s="29" t="s">
        <v>239</v>
      </c>
      <c r="C29" s="34">
        <v>488482.46</v>
      </c>
      <c r="D29" s="34">
        <v>238882.46</v>
      </c>
    </row>
    <row r="30" spans="1:4" x14ac:dyDescent="0.2">
      <c r="A30" s="33">
        <v>1242</v>
      </c>
      <c r="B30" s="29" t="s">
        <v>240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241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242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243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244</v>
      </c>
      <c r="C34" s="34">
        <v>482800.12</v>
      </c>
      <c r="D34" s="34">
        <v>282011.08</v>
      </c>
    </row>
    <row r="35" spans="1:5" x14ac:dyDescent="0.2">
      <c r="A35" s="33">
        <v>1247</v>
      </c>
      <c r="B35" s="29" t="s">
        <v>245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248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249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34">
        <v>0</v>
      </c>
    </row>
    <row r="43" spans="1:5" x14ac:dyDescent="0.2">
      <c r="B43" s="124" t="s">
        <v>640</v>
      </c>
      <c r="C43" s="123">
        <f>C20+C28+C37</f>
        <v>22858942.380000003</v>
      </c>
      <c r="D43" s="123">
        <f>D20+D28+D37</f>
        <v>19937415.059999999</v>
      </c>
    </row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2">
        <v>2022</v>
      </c>
      <c r="D46" s="122">
        <v>2021</v>
      </c>
      <c r="E46" s="32"/>
    </row>
    <row r="47" spans="1:5" x14ac:dyDescent="0.2">
      <c r="A47" s="41">
        <v>3210</v>
      </c>
      <c r="B47" s="42" t="s">
        <v>641</v>
      </c>
      <c r="C47" s="123">
        <v>73236067.730000004</v>
      </c>
      <c r="D47" s="123">
        <v>101827184.65000001</v>
      </c>
    </row>
    <row r="48" spans="1:5" x14ac:dyDescent="0.2">
      <c r="A48" s="33"/>
      <c r="B48" s="124" t="s">
        <v>629</v>
      </c>
      <c r="C48" s="123">
        <f>C51+C63+C95+C98+C49</f>
        <v>8118459.1400000006</v>
      </c>
      <c r="D48" s="123">
        <f>D51+D63+D95+D98+D49</f>
        <v>887744.47</v>
      </c>
    </row>
    <row r="49" spans="1:4" x14ac:dyDescent="0.2">
      <c r="A49" s="140">
        <v>5100</v>
      </c>
      <c r="B49" s="141" t="s">
        <v>361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662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426</v>
      </c>
      <c r="C51" s="123">
        <f>C52+C54+C56+C58+C60</f>
        <v>152331.66</v>
      </c>
      <c r="D51" s="123">
        <f>D52+D54+D56+D58+D60</f>
        <v>0</v>
      </c>
    </row>
    <row r="52" spans="1:4" x14ac:dyDescent="0.2">
      <c r="A52" s="33">
        <v>5410</v>
      </c>
      <c r="B52" s="29" t="s">
        <v>630</v>
      </c>
      <c r="C52" s="34">
        <f>C53</f>
        <v>152331.66</v>
      </c>
      <c r="D52" s="34">
        <f>D53</f>
        <v>0</v>
      </c>
    </row>
    <row r="53" spans="1:4" x14ac:dyDescent="0.2">
      <c r="A53" s="33">
        <v>5411</v>
      </c>
      <c r="B53" s="29" t="s">
        <v>428</v>
      </c>
      <c r="C53" s="34">
        <v>152331.66</v>
      </c>
      <c r="D53" s="34">
        <v>0</v>
      </c>
    </row>
    <row r="54" spans="1:4" x14ac:dyDescent="0.2">
      <c r="A54" s="33">
        <v>5420</v>
      </c>
      <c r="B54" s="29" t="s">
        <v>631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431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632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434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633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633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634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439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440</v>
      </c>
      <c r="C63" s="123">
        <f>C64+C73+C76+C82+C84+C86</f>
        <v>63548.74</v>
      </c>
      <c r="D63" s="123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63548.74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63548.74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41">
        <v>5600</v>
      </c>
      <c r="B95" s="42" t="s">
        <v>79</v>
      </c>
      <c r="C95" s="123">
        <f>C96</f>
        <v>0</v>
      </c>
      <c r="D95" s="123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41">
        <v>2110</v>
      </c>
      <c r="B98" s="127" t="s">
        <v>642</v>
      </c>
      <c r="C98" s="123">
        <f>SUM(C99:C103)</f>
        <v>7902578.7400000002</v>
      </c>
      <c r="D98" s="123">
        <f>SUM(D99:D103)</f>
        <v>887744.47</v>
      </c>
    </row>
    <row r="99" spans="1:4" x14ac:dyDescent="0.2">
      <c r="A99" s="33">
        <v>2111</v>
      </c>
      <c r="B99" s="29" t="s">
        <v>643</v>
      </c>
      <c r="C99" s="34">
        <v>0</v>
      </c>
      <c r="D99" s="34">
        <v>0</v>
      </c>
    </row>
    <row r="100" spans="1:4" x14ac:dyDescent="0.2">
      <c r="A100" s="33">
        <v>2112</v>
      </c>
      <c r="B100" s="29" t="s">
        <v>644</v>
      </c>
      <c r="C100" s="34">
        <v>869587.63</v>
      </c>
      <c r="D100" s="34">
        <v>281588.58</v>
      </c>
    </row>
    <row r="101" spans="1:4" x14ac:dyDescent="0.2">
      <c r="A101" s="33">
        <v>2112</v>
      </c>
      <c r="B101" s="29" t="s">
        <v>645</v>
      </c>
      <c r="C101" s="34">
        <v>7032991.1100000003</v>
      </c>
      <c r="D101" s="34">
        <v>606155.89</v>
      </c>
    </row>
    <row r="102" spans="1:4" x14ac:dyDescent="0.2">
      <c r="A102" s="33">
        <v>2115</v>
      </c>
      <c r="B102" s="29" t="s">
        <v>646</v>
      </c>
      <c r="C102" s="34">
        <v>0</v>
      </c>
      <c r="D102" s="34">
        <v>0</v>
      </c>
    </row>
    <row r="103" spans="1:4" x14ac:dyDescent="0.2">
      <c r="A103" s="33">
        <v>2114</v>
      </c>
      <c r="B103" s="29" t="s">
        <v>647</v>
      </c>
      <c r="C103" s="34">
        <v>0</v>
      </c>
      <c r="D103" s="34">
        <v>0</v>
      </c>
    </row>
    <row r="104" spans="1:4" x14ac:dyDescent="0.2">
      <c r="A104" s="33"/>
      <c r="B104" s="124" t="s">
        <v>648</v>
      </c>
      <c r="C104" s="123">
        <f>+C105</f>
        <v>0</v>
      </c>
      <c r="D104" s="123">
        <f>+D105</f>
        <v>0</v>
      </c>
    </row>
    <row r="105" spans="1:4" x14ac:dyDescent="0.2">
      <c r="A105" s="140">
        <v>3100</v>
      </c>
      <c r="B105" s="146" t="s">
        <v>663</v>
      </c>
      <c r="C105" s="147">
        <f>SUM(C106:C109)</f>
        <v>0</v>
      </c>
      <c r="D105" s="147">
        <f>SUM(D106:D109)</f>
        <v>0</v>
      </c>
    </row>
    <row r="106" spans="1:4" x14ac:dyDescent="0.2">
      <c r="A106" s="143"/>
      <c r="B106" s="148" t="s">
        <v>664</v>
      </c>
      <c r="C106" s="149">
        <v>0</v>
      </c>
      <c r="D106" s="149">
        <v>0</v>
      </c>
    </row>
    <row r="107" spans="1:4" x14ac:dyDescent="0.2">
      <c r="A107" s="143"/>
      <c r="B107" s="148" t="s">
        <v>665</v>
      </c>
      <c r="C107" s="149">
        <v>0</v>
      </c>
      <c r="D107" s="149">
        <v>0</v>
      </c>
    </row>
    <row r="108" spans="1:4" x14ac:dyDescent="0.2">
      <c r="A108" s="143"/>
      <c r="B108" s="148" t="s">
        <v>666</v>
      </c>
      <c r="C108" s="149">
        <v>0</v>
      </c>
      <c r="D108" s="149">
        <v>0</v>
      </c>
    </row>
    <row r="109" spans="1:4" x14ac:dyDescent="0.2">
      <c r="A109" s="143"/>
      <c r="B109" s="148" t="s">
        <v>667</v>
      </c>
      <c r="C109" s="149">
        <v>0</v>
      </c>
      <c r="D109" s="149">
        <v>0</v>
      </c>
    </row>
    <row r="110" spans="1:4" x14ac:dyDescent="0.2">
      <c r="A110" s="143"/>
      <c r="B110" s="150" t="s">
        <v>668</v>
      </c>
      <c r="C110" s="142">
        <f>+C111</f>
        <v>0</v>
      </c>
      <c r="D110" s="142">
        <f>+D111</f>
        <v>0</v>
      </c>
    </row>
    <row r="111" spans="1:4" x14ac:dyDescent="0.2">
      <c r="A111" s="140">
        <v>1270</v>
      </c>
      <c r="B111" s="141" t="s">
        <v>254</v>
      </c>
      <c r="C111" s="147">
        <f>+C112</f>
        <v>0</v>
      </c>
      <c r="D111" s="147">
        <f>+D112</f>
        <v>0</v>
      </c>
    </row>
    <row r="112" spans="1:4" x14ac:dyDescent="0.2">
      <c r="A112" s="143">
        <v>1273</v>
      </c>
      <c r="B112" s="144" t="s">
        <v>669</v>
      </c>
      <c r="C112" s="149">
        <v>0</v>
      </c>
      <c r="D112" s="149">
        <v>0</v>
      </c>
    </row>
    <row r="113" spans="1:4" x14ac:dyDescent="0.2">
      <c r="A113" s="143"/>
      <c r="B113" s="150" t="s">
        <v>670</v>
      </c>
      <c r="C113" s="142">
        <f>+C114+C116</f>
        <v>0</v>
      </c>
      <c r="D113" s="142">
        <f>+D114+D116</f>
        <v>0</v>
      </c>
    </row>
    <row r="114" spans="1:4" x14ac:dyDescent="0.2">
      <c r="A114" s="140">
        <v>4300</v>
      </c>
      <c r="B114" s="146" t="s">
        <v>671</v>
      </c>
      <c r="C114" s="147">
        <f>+C115</f>
        <v>0</v>
      </c>
      <c r="D114" s="151">
        <f>+D115</f>
        <v>0</v>
      </c>
    </row>
    <row r="115" spans="1:4" x14ac:dyDescent="0.2">
      <c r="A115" s="143">
        <v>4399</v>
      </c>
      <c r="B115" s="148" t="s">
        <v>354</v>
      </c>
      <c r="C115" s="149">
        <v>0</v>
      </c>
      <c r="D115" s="149">
        <v>0</v>
      </c>
    </row>
    <row r="116" spans="1:4" x14ac:dyDescent="0.2">
      <c r="A116" s="41">
        <v>1120</v>
      </c>
      <c r="B116" s="127" t="s">
        <v>649</v>
      </c>
      <c r="C116" s="123">
        <f>SUM(C117:C125)</f>
        <v>0</v>
      </c>
      <c r="D116" s="123">
        <f>SUM(D117:D125)</f>
        <v>0</v>
      </c>
    </row>
    <row r="117" spans="1:4" x14ac:dyDescent="0.2">
      <c r="A117" s="33">
        <v>1124</v>
      </c>
      <c r="B117" s="128" t="s">
        <v>650</v>
      </c>
      <c r="C117" s="129">
        <v>0</v>
      </c>
      <c r="D117" s="34">
        <v>0</v>
      </c>
    </row>
    <row r="118" spans="1:4" x14ac:dyDescent="0.2">
      <c r="A118" s="33">
        <v>1124</v>
      </c>
      <c r="B118" s="128" t="s">
        <v>651</v>
      </c>
      <c r="C118" s="129">
        <v>0</v>
      </c>
      <c r="D118" s="34">
        <v>0</v>
      </c>
    </row>
    <row r="119" spans="1:4" x14ac:dyDescent="0.2">
      <c r="A119" s="33">
        <v>1124</v>
      </c>
      <c r="B119" s="128" t="s">
        <v>652</v>
      </c>
      <c r="C119" s="129">
        <v>0</v>
      </c>
      <c r="D119" s="34">
        <v>0</v>
      </c>
    </row>
    <row r="120" spans="1:4" x14ac:dyDescent="0.2">
      <c r="A120" s="33">
        <v>1124</v>
      </c>
      <c r="B120" s="128" t="s">
        <v>653</v>
      </c>
      <c r="C120" s="129">
        <v>0</v>
      </c>
      <c r="D120" s="34">
        <v>0</v>
      </c>
    </row>
    <row r="121" spans="1:4" x14ac:dyDescent="0.2">
      <c r="A121" s="33">
        <v>1124</v>
      </c>
      <c r="B121" s="128" t="s">
        <v>654</v>
      </c>
      <c r="C121" s="34">
        <v>0</v>
      </c>
      <c r="D121" s="34">
        <v>0</v>
      </c>
    </row>
    <row r="122" spans="1:4" x14ac:dyDescent="0.2">
      <c r="A122" s="33">
        <v>1124</v>
      </c>
      <c r="B122" s="128" t="s">
        <v>655</v>
      </c>
      <c r="C122" s="34">
        <v>0</v>
      </c>
      <c r="D122" s="34">
        <v>0</v>
      </c>
    </row>
    <row r="123" spans="1:4" x14ac:dyDescent="0.2">
      <c r="A123" s="33">
        <v>1122</v>
      </c>
      <c r="B123" s="128" t="s">
        <v>656</v>
      </c>
      <c r="C123" s="34">
        <v>0</v>
      </c>
      <c r="D123" s="34">
        <v>0</v>
      </c>
    </row>
    <row r="124" spans="1:4" x14ac:dyDescent="0.2">
      <c r="A124" s="33">
        <v>1122</v>
      </c>
      <c r="B124" s="128" t="s">
        <v>657</v>
      </c>
      <c r="C124" s="129">
        <v>0</v>
      </c>
      <c r="D124" s="34">
        <v>0</v>
      </c>
    </row>
    <row r="125" spans="1:4" x14ac:dyDescent="0.2">
      <c r="A125" s="33">
        <v>1122</v>
      </c>
      <c r="B125" s="128" t="s">
        <v>658</v>
      </c>
      <c r="C125" s="34">
        <v>0</v>
      </c>
      <c r="D125" s="34">
        <v>0</v>
      </c>
    </row>
    <row r="126" spans="1:4" x14ac:dyDescent="0.2">
      <c r="A126" s="33"/>
      <c r="B126" s="130" t="s">
        <v>659</v>
      </c>
      <c r="C126" s="123">
        <f>C47+C48+C104-C110-C113</f>
        <v>81354526.870000005</v>
      </c>
      <c r="D126" s="123">
        <f>D47+D48+D104-D110-D113</f>
        <v>102714929.12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74803149606299213" bottom="0.74803149606299213" header="0.31496062992125984" footer="0.31496062992125984"/>
  <pageSetup scale="75" fitToHeight="1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151</v>
      </c>
    </row>
    <row r="7" spans="1:2" ht="14.1" customHeight="1" x14ac:dyDescent="0.2">
      <c r="B7" s="95" t="s">
        <v>152</v>
      </c>
    </row>
    <row r="8" spans="1:2" ht="14.1" customHeight="1" x14ac:dyDescent="0.2"/>
    <row r="9" spans="1:2" x14ac:dyDescent="0.2">
      <c r="A9" s="105" t="s">
        <v>29</v>
      </c>
      <c r="B9" s="97" t="s">
        <v>597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195</v>
      </c>
    </row>
    <row r="12" spans="1:2" ht="15" customHeight="1" x14ac:dyDescent="0.2"/>
    <row r="13" spans="1:2" x14ac:dyDescent="0.2">
      <c r="A13" s="105" t="s">
        <v>76</v>
      </c>
      <c r="B13" s="95" t="s">
        <v>598</v>
      </c>
    </row>
    <row r="14" spans="1:2" ht="15" customHeight="1" x14ac:dyDescent="0.2">
      <c r="B14" s="95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A25" sqref="A25:B25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672</v>
      </c>
      <c r="B1" s="158"/>
      <c r="C1" s="159"/>
    </row>
    <row r="2" spans="1:3" s="37" customFormat="1" ht="18" customHeight="1" x14ac:dyDescent="0.25">
      <c r="A2" s="160" t="s">
        <v>625</v>
      </c>
      <c r="B2" s="161"/>
      <c r="C2" s="162"/>
    </row>
    <row r="3" spans="1:3" s="37" customFormat="1" ht="18" customHeight="1" x14ac:dyDescent="0.25">
      <c r="A3" s="160" t="s">
        <v>673</v>
      </c>
      <c r="B3" s="161"/>
      <c r="C3" s="162"/>
    </row>
    <row r="4" spans="1:3" s="39" customFormat="1" ht="18" customHeight="1" x14ac:dyDescent="0.2">
      <c r="A4" s="163" t="s">
        <v>626</v>
      </c>
      <c r="B4" s="164"/>
      <c r="C4" s="165"/>
    </row>
    <row r="5" spans="1:3" x14ac:dyDescent="0.2">
      <c r="A5" s="54" t="s">
        <v>525</v>
      </c>
      <c r="B5" s="54"/>
      <c r="C5" s="132">
        <v>179480752.66</v>
      </c>
    </row>
    <row r="6" spans="1:3" x14ac:dyDescent="0.2">
      <c r="A6" s="55"/>
      <c r="B6" s="56"/>
      <c r="C6" s="57"/>
    </row>
    <row r="7" spans="1:3" x14ac:dyDescent="0.2">
      <c r="A7" s="64" t="s">
        <v>526</v>
      </c>
      <c r="B7" s="64"/>
      <c r="C7" s="133">
        <f>SUM(C8:C13)</f>
        <v>0</v>
      </c>
    </row>
    <row r="8" spans="1:3" x14ac:dyDescent="0.2">
      <c r="A8" s="71" t="s">
        <v>527</v>
      </c>
      <c r="B8" s="70" t="s">
        <v>344</v>
      </c>
      <c r="C8" s="134">
        <v>0</v>
      </c>
    </row>
    <row r="9" spans="1:3" x14ac:dyDescent="0.2">
      <c r="A9" s="58" t="s">
        <v>528</v>
      </c>
      <c r="B9" s="59" t="s">
        <v>537</v>
      </c>
      <c r="C9" s="134">
        <v>0</v>
      </c>
    </row>
    <row r="10" spans="1:3" x14ac:dyDescent="0.2">
      <c r="A10" s="58" t="s">
        <v>529</v>
      </c>
      <c r="B10" s="59" t="s">
        <v>352</v>
      </c>
      <c r="C10" s="134">
        <v>0</v>
      </c>
    </row>
    <row r="11" spans="1:3" x14ac:dyDescent="0.2">
      <c r="A11" s="58" t="s">
        <v>530</v>
      </c>
      <c r="B11" s="59" t="s">
        <v>353</v>
      </c>
      <c r="C11" s="134">
        <v>0</v>
      </c>
    </row>
    <row r="12" spans="1:3" x14ac:dyDescent="0.2">
      <c r="A12" s="58" t="s">
        <v>531</v>
      </c>
      <c r="B12" s="59" t="s">
        <v>354</v>
      </c>
      <c r="C12" s="134">
        <v>0</v>
      </c>
    </row>
    <row r="13" spans="1:3" x14ac:dyDescent="0.2">
      <c r="A13" s="60" t="s">
        <v>532</v>
      </c>
      <c r="B13" s="61" t="s">
        <v>533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83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536</v>
      </c>
      <c r="C16" s="134">
        <v>0</v>
      </c>
    </row>
    <row r="17" spans="1:3" x14ac:dyDescent="0.2">
      <c r="A17" s="66">
        <v>3.2</v>
      </c>
      <c r="B17" s="59" t="s">
        <v>534</v>
      </c>
      <c r="C17" s="134">
        <v>0</v>
      </c>
    </row>
    <row r="18" spans="1:3" x14ac:dyDescent="0.2">
      <c r="A18" s="66">
        <v>3.3</v>
      </c>
      <c r="B18" s="61" t="s">
        <v>535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82</v>
      </c>
      <c r="B20" s="69"/>
      <c r="C20" s="132">
        <f>C5+C7-C15</f>
        <v>179480752.66</v>
      </c>
    </row>
    <row r="22" spans="1:3" x14ac:dyDescent="0.2">
      <c r="B22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showGridLines="0" topLeftCell="A25" workbookViewId="0">
      <selection activeCell="B47" sqref="B47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672</v>
      </c>
      <c r="B1" s="167"/>
      <c r="C1" s="168"/>
    </row>
    <row r="2" spans="1:3" s="40" customFormat="1" ht="18.95" customHeight="1" x14ac:dyDescent="0.25">
      <c r="A2" s="169" t="s">
        <v>627</v>
      </c>
      <c r="B2" s="170"/>
      <c r="C2" s="171"/>
    </row>
    <row r="3" spans="1:3" s="40" customFormat="1" ht="18.95" customHeight="1" x14ac:dyDescent="0.25">
      <c r="A3" s="169" t="s">
        <v>673</v>
      </c>
      <c r="B3" s="170"/>
      <c r="C3" s="171"/>
    </row>
    <row r="4" spans="1:3" x14ac:dyDescent="0.2">
      <c r="A4" s="163" t="s">
        <v>626</v>
      </c>
      <c r="B4" s="164"/>
      <c r="C4" s="165"/>
    </row>
    <row r="5" spans="1:3" x14ac:dyDescent="0.2">
      <c r="A5" s="79" t="s">
        <v>538</v>
      </c>
      <c r="B5" s="54"/>
      <c r="C5" s="136">
        <v>0</v>
      </c>
    </row>
    <row r="6" spans="1:3" x14ac:dyDescent="0.2">
      <c r="A6" s="73"/>
      <c r="B6" s="56"/>
      <c r="C6" s="74"/>
    </row>
    <row r="7" spans="1:3" x14ac:dyDescent="0.2">
      <c r="A7" s="64" t="s">
        <v>539</v>
      </c>
      <c r="B7" s="75"/>
      <c r="C7" s="133">
        <f>SUM(C8:C28)</f>
        <v>2620215.2599999998</v>
      </c>
    </row>
    <row r="8" spans="1:3" x14ac:dyDescent="0.2">
      <c r="A8" s="121">
        <v>2.1</v>
      </c>
      <c r="B8" s="80" t="s">
        <v>372</v>
      </c>
      <c r="C8" s="137">
        <v>0</v>
      </c>
    </row>
    <row r="9" spans="1:3" x14ac:dyDescent="0.2">
      <c r="A9" s="121">
        <v>2.2000000000000002</v>
      </c>
      <c r="B9" s="80" t="s">
        <v>369</v>
      </c>
      <c r="C9" s="137">
        <v>0</v>
      </c>
    </row>
    <row r="10" spans="1:3" x14ac:dyDescent="0.2">
      <c r="A10" s="85">
        <v>2.2999999999999998</v>
      </c>
      <c r="B10" s="72" t="s">
        <v>239</v>
      </c>
      <c r="C10" s="137">
        <v>455.9</v>
      </c>
    </row>
    <row r="11" spans="1:3" x14ac:dyDescent="0.2">
      <c r="A11" s="85">
        <v>2.4</v>
      </c>
      <c r="B11" s="72" t="s">
        <v>240</v>
      </c>
      <c r="C11" s="137">
        <v>0</v>
      </c>
    </row>
    <row r="12" spans="1:3" x14ac:dyDescent="0.2">
      <c r="A12" s="85">
        <v>2.5</v>
      </c>
      <c r="B12" s="72" t="s">
        <v>241</v>
      </c>
      <c r="C12" s="137">
        <v>0</v>
      </c>
    </row>
    <row r="13" spans="1:3" x14ac:dyDescent="0.2">
      <c r="A13" s="85">
        <v>2.6</v>
      </c>
      <c r="B13" s="72" t="s">
        <v>242</v>
      </c>
      <c r="C13" s="137">
        <v>0</v>
      </c>
    </row>
    <row r="14" spans="1:3" x14ac:dyDescent="0.2">
      <c r="A14" s="85">
        <v>2.7</v>
      </c>
      <c r="B14" s="72" t="s">
        <v>243</v>
      </c>
      <c r="C14" s="137">
        <v>0</v>
      </c>
    </row>
    <row r="15" spans="1:3" x14ac:dyDescent="0.2">
      <c r="A15" s="85">
        <v>2.8</v>
      </c>
      <c r="B15" s="72" t="s">
        <v>244</v>
      </c>
      <c r="C15" s="137">
        <v>0</v>
      </c>
    </row>
    <row r="16" spans="1:3" x14ac:dyDescent="0.2">
      <c r="A16" s="85">
        <v>2.9</v>
      </c>
      <c r="B16" s="72" t="s">
        <v>246</v>
      </c>
      <c r="C16" s="137">
        <v>0</v>
      </c>
    </row>
    <row r="17" spans="1:3" x14ac:dyDescent="0.2">
      <c r="A17" s="85" t="s">
        <v>540</v>
      </c>
      <c r="B17" s="72" t="s">
        <v>541</v>
      </c>
      <c r="C17" s="137">
        <v>0</v>
      </c>
    </row>
    <row r="18" spans="1:3" x14ac:dyDescent="0.2">
      <c r="A18" s="85" t="s">
        <v>570</v>
      </c>
      <c r="B18" s="72" t="s">
        <v>248</v>
      </c>
      <c r="C18" s="137">
        <v>0</v>
      </c>
    </row>
    <row r="19" spans="1:3" x14ac:dyDescent="0.2">
      <c r="A19" s="85" t="s">
        <v>571</v>
      </c>
      <c r="B19" s="72" t="s">
        <v>542</v>
      </c>
      <c r="C19" s="137">
        <v>2619759.36</v>
      </c>
    </row>
    <row r="20" spans="1:3" x14ac:dyDescent="0.2">
      <c r="A20" s="85" t="s">
        <v>572</v>
      </c>
      <c r="B20" s="72" t="s">
        <v>543</v>
      </c>
      <c r="C20" s="137">
        <v>0</v>
      </c>
    </row>
    <row r="21" spans="1:3" x14ac:dyDescent="0.2">
      <c r="A21" s="85" t="s">
        <v>573</v>
      </c>
      <c r="B21" s="72" t="s">
        <v>544</v>
      </c>
      <c r="C21" s="137">
        <v>0</v>
      </c>
    </row>
    <row r="22" spans="1:3" x14ac:dyDescent="0.2">
      <c r="A22" s="85" t="s">
        <v>545</v>
      </c>
      <c r="B22" s="72" t="s">
        <v>546</v>
      </c>
      <c r="C22" s="137">
        <v>0</v>
      </c>
    </row>
    <row r="23" spans="1:3" x14ac:dyDescent="0.2">
      <c r="A23" s="85" t="s">
        <v>547</v>
      </c>
      <c r="B23" s="72" t="s">
        <v>548</v>
      </c>
      <c r="C23" s="137">
        <v>0</v>
      </c>
    </row>
    <row r="24" spans="1:3" x14ac:dyDescent="0.2">
      <c r="A24" s="85" t="s">
        <v>549</v>
      </c>
      <c r="B24" s="72" t="s">
        <v>550</v>
      </c>
      <c r="C24" s="137">
        <v>0</v>
      </c>
    </row>
    <row r="25" spans="1:3" x14ac:dyDescent="0.2">
      <c r="A25" s="85" t="s">
        <v>551</v>
      </c>
      <c r="B25" s="72" t="s">
        <v>552</v>
      </c>
      <c r="C25" s="137">
        <v>0</v>
      </c>
    </row>
    <row r="26" spans="1:3" x14ac:dyDescent="0.2">
      <c r="A26" s="85" t="s">
        <v>553</v>
      </c>
      <c r="B26" s="72" t="s">
        <v>554</v>
      </c>
      <c r="C26" s="137">
        <v>0</v>
      </c>
    </row>
    <row r="27" spans="1:3" x14ac:dyDescent="0.2">
      <c r="A27" s="85" t="s">
        <v>555</v>
      </c>
      <c r="B27" s="72" t="s">
        <v>556</v>
      </c>
      <c r="C27" s="137">
        <v>0</v>
      </c>
    </row>
    <row r="28" spans="1:3" x14ac:dyDescent="0.2">
      <c r="A28" s="85" t="s">
        <v>557</v>
      </c>
      <c r="B28" s="80" t="s">
        <v>558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559</v>
      </c>
      <c r="B30" s="84"/>
      <c r="C30" s="138">
        <f>SUM(C31:C37)</f>
        <v>63548.74</v>
      </c>
    </row>
    <row r="31" spans="1:3" x14ac:dyDescent="0.2">
      <c r="A31" s="85" t="s">
        <v>560</v>
      </c>
      <c r="B31" s="72" t="s">
        <v>441</v>
      </c>
      <c r="C31" s="137">
        <v>63548.74</v>
      </c>
    </row>
    <row r="32" spans="1:3" x14ac:dyDescent="0.2">
      <c r="A32" s="85" t="s">
        <v>561</v>
      </c>
      <c r="B32" s="72" t="s">
        <v>80</v>
      </c>
      <c r="C32" s="137">
        <v>0</v>
      </c>
    </row>
    <row r="33" spans="1:3" x14ac:dyDescent="0.2">
      <c r="A33" s="85" t="s">
        <v>562</v>
      </c>
      <c r="B33" s="72" t="s">
        <v>451</v>
      </c>
      <c r="C33" s="137">
        <v>0</v>
      </c>
    </row>
    <row r="34" spans="1:3" x14ac:dyDescent="0.2">
      <c r="A34" s="85" t="s">
        <v>563</v>
      </c>
      <c r="B34" s="72" t="s">
        <v>564</v>
      </c>
      <c r="C34" s="137">
        <v>0</v>
      </c>
    </row>
    <row r="35" spans="1:3" x14ac:dyDescent="0.2">
      <c r="A35" s="85" t="s">
        <v>565</v>
      </c>
      <c r="B35" s="72" t="s">
        <v>566</v>
      </c>
      <c r="C35" s="137">
        <v>0</v>
      </c>
    </row>
    <row r="36" spans="1:3" x14ac:dyDescent="0.2">
      <c r="A36" s="85" t="s">
        <v>567</v>
      </c>
      <c r="B36" s="72" t="s">
        <v>459</v>
      </c>
      <c r="C36" s="137">
        <v>0</v>
      </c>
    </row>
    <row r="37" spans="1:3" x14ac:dyDescent="0.2">
      <c r="A37" s="85" t="s">
        <v>568</v>
      </c>
      <c r="B37" s="80" t="s">
        <v>569</v>
      </c>
      <c r="C37" s="139">
        <v>0</v>
      </c>
    </row>
    <row r="38" spans="1:3" x14ac:dyDescent="0.2">
      <c r="A38" s="73"/>
      <c r="B38" s="76"/>
      <c r="C38" s="77"/>
    </row>
    <row r="39" spans="1:3" x14ac:dyDescent="0.2">
      <c r="A39" s="78" t="s">
        <v>84</v>
      </c>
      <c r="B39" s="54"/>
      <c r="C39" s="132">
        <f>C5-C7+C30</f>
        <v>-2556666.5199999996</v>
      </c>
    </row>
    <row r="40" spans="1:3" x14ac:dyDescent="0.2">
      <c r="B40" s="38" t="s">
        <v>637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fitToHeight="1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workbookViewId="0">
      <selection activeCell="B58" sqref="B58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672</v>
      </c>
      <c r="B1" s="172"/>
      <c r="C1" s="172"/>
      <c r="D1" s="172"/>
      <c r="E1" s="172"/>
      <c r="F1" s="172"/>
      <c r="G1" s="27" t="s">
        <v>617</v>
      </c>
      <c r="H1" s="28">
        <v>2022</v>
      </c>
    </row>
    <row r="2" spans="1:10" ht="18.95" customHeight="1" x14ac:dyDescent="0.2">
      <c r="A2" s="156" t="s">
        <v>628</v>
      </c>
      <c r="B2" s="172"/>
      <c r="C2" s="172"/>
      <c r="D2" s="172"/>
      <c r="E2" s="172"/>
      <c r="F2" s="172"/>
      <c r="G2" s="27" t="s">
        <v>618</v>
      </c>
      <c r="H2" s="28" t="s">
        <v>620</v>
      </c>
    </row>
    <row r="3" spans="1:10" ht="18.95" customHeight="1" x14ac:dyDescent="0.2">
      <c r="A3" s="173" t="s">
        <v>673</v>
      </c>
      <c r="B3" s="174"/>
      <c r="C3" s="174"/>
      <c r="D3" s="174"/>
      <c r="E3" s="174"/>
      <c r="F3" s="174"/>
      <c r="G3" s="27" t="s">
        <v>619</v>
      </c>
      <c r="H3" s="28">
        <v>3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2" customFormat="1" x14ac:dyDescent="0.2">
      <c r="A39" s="41">
        <v>8000</v>
      </c>
      <c r="B39" s="42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193974128.09999999</v>
      </c>
      <c r="E40" s="34">
        <v>0</v>
      </c>
      <c r="F40" s="34">
        <f t="shared" si="0"/>
        <v>193974128.09999999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128539162.17</v>
      </c>
      <c r="E41" s="34">
        <v>-223457721.47</v>
      </c>
      <c r="F41" s="34">
        <f t="shared" si="0"/>
        <v>-94918559.299999997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29483593.370000001</v>
      </c>
      <c r="E42" s="34">
        <v>-2441779.17</v>
      </c>
      <c r="F42" s="34">
        <f t="shared" si="0"/>
        <v>27041814.200000003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126097383</v>
      </c>
      <c r="E43" s="34">
        <v>-126097383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-126097383</v>
      </c>
      <c r="F44" s="34">
        <f t="shared" si="0"/>
        <v>-126097383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-193974128.09999999</v>
      </c>
      <c r="F45" s="34">
        <f t="shared" si="0"/>
        <v>-193974128.09999999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280967255.22000003</v>
      </c>
      <c r="E46" s="34">
        <v>-147939022.08000001</v>
      </c>
      <c r="F46" s="34">
        <f t="shared" si="0"/>
        <v>133028233.14000002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59951312.920000002</v>
      </c>
      <c r="E47" s="34">
        <v>-86993127.120000005</v>
      </c>
      <c r="F47" s="34">
        <f t="shared" si="0"/>
        <v>-27041814.200000003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87987709.159999996</v>
      </c>
      <c r="E48" s="34">
        <v>-87987709.159999996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87987709.159999996</v>
      </c>
      <c r="E49" s="34">
        <v>-87633409.150000006</v>
      </c>
      <c r="F49" s="34">
        <f t="shared" si="0"/>
        <v>354300.00999999046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87633409.150000006</v>
      </c>
      <c r="E50" s="34">
        <v>-87633409.150000006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87633409.150000006</v>
      </c>
      <c r="E51" s="34">
        <v>0</v>
      </c>
      <c r="F51" s="34">
        <f t="shared" si="0"/>
        <v>87633409.150000006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fitToHeight="10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125</v>
      </c>
      <c r="B9" s="113"/>
      <c r="C9" s="113"/>
      <c r="D9" s="113"/>
    </row>
    <row r="10" spans="1:8" s="112" customFormat="1" ht="26.1" customHeight="1" x14ac:dyDescent="0.2">
      <c r="A10" s="115" t="s">
        <v>600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601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602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603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604</v>
      </c>
      <c r="B15" s="117" t="s">
        <v>40</v>
      </c>
    </row>
    <row r="16" spans="1:8" s="112" customFormat="1" ht="12.95" customHeight="1" x14ac:dyDescent="0.2">
      <c r="A16" s="116" t="s">
        <v>605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97</v>
      </c>
    </row>
    <row r="19" spans="1:4" s="112" customFormat="1" ht="12.95" customHeight="1" x14ac:dyDescent="0.2">
      <c r="A19" s="120" t="s">
        <v>606</v>
      </c>
    </row>
    <row r="20" spans="1:4" s="112" customFormat="1" ht="12.95" customHeight="1" x14ac:dyDescent="0.2">
      <c r="A20" s="120" t="s">
        <v>607</v>
      </c>
    </row>
    <row r="21" spans="1:4" s="112" customFormat="1" x14ac:dyDescent="0.2">
      <c r="A21" s="113"/>
    </row>
    <row r="22" spans="1:4" s="112" customFormat="1" x14ac:dyDescent="0.2">
      <c r="A22" s="113" t="s">
        <v>520</v>
      </c>
      <c r="B22" s="113"/>
      <c r="C22" s="113"/>
      <c r="D22" s="113"/>
    </row>
    <row r="23" spans="1:4" s="112" customFormat="1" x14ac:dyDescent="0.2">
      <c r="A23" s="113" t="s">
        <v>521</v>
      </c>
      <c r="B23" s="113"/>
      <c r="C23" s="113"/>
      <c r="D23" s="113"/>
    </row>
    <row r="24" spans="1:4" s="112" customFormat="1" x14ac:dyDescent="0.2">
      <c r="A24" s="113" t="s">
        <v>522</v>
      </c>
      <c r="B24" s="113"/>
      <c r="C24" s="113"/>
      <c r="D24" s="113"/>
    </row>
    <row r="25" spans="1:4" s="112" customFormat="1" x14ac:dyDescent="0.2">
      <c r="A25" s="113" t="s">
        <v>523</v>
      </c>
      <c r="B25" s="113"/>
      <c r="C25" s="113"/>
      <c r="D25" s="113"/>
    </row>
    <row r="26" spans="1:4" s="112" customFormat="1" x14ac:dyDescent="0.2">
      <c r="A26" s="113" t="s">
        <v>524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98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2022-11-04T19:24:22Z</cp:lastPrinted>
  <dcterms:created xsi:type="dcterms:W3CDTF">2012-12-11T20:36:24Z</dcterms:created>
  <dcterms:modified xsi:type="dcterms:W3CDTF">2022-11-04T19:24:27Z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